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 EAN\04- Actividades prácticas\"/>
    </mc:Choice>
  </mc:AlternateContent>
  <xr:revisionPtr revIDLastSave="8" documentId="11_408D6C037CE7BEDE57B32858D8571E657CC753ED" xr6:coauthVersionLast="41" xr6:coauthVersionMax="41" xr10:uidLastSave="{90D4DD08-5B04-4CE6-9746-2C2C8184900D}"/>
  <bookViews>
    <workbookView xWindow="5280" yWindow="2415" windowWidth="11550" windowHeight="10890" xr2:uid="{00000000-000D-0000-FFFF-FFFF00000000}"/>
  </bookViews>
  <sheets>
    <sheet name="Hoja1" sheetId="1" r:id="rId1"/>
    <sheet name="Vistas personalizadas" sheetId="2" state="hidden" r:id="rId2"/>
  </sheets>
  <externalReferences>
    <externalReference r:id="rId3"/>
  </externalReferences>
  <definedNames>
    <definedName name="Concepto_Interno">'[1]Datos de entrada'!$C$7</definedName>
    <definedName name="Concepto_para_Rete_Fte">[1]Tablero!$C$33</definedName>
    <definedName name="Costo_Fabricación">'Vistas personalizadas'!$F$5</definedName>
    <definedName name="Costos_Fijos">'Vistas personalizadas'!$F$6</definedName>
    <definedName name="FLUJO_DE_FONDOS_NETO">'Vistas personalizadas'!$C$23:$H$23</definedName>
    <definedName name="Impuesto_de_Renta">'Vistas personalizadas'!$I$4</definedName>
    <definedName name="Inversión_Inmuebles">'Vistas personalizadas'!$I$6</definedName>
    <definedName name="Inversión_Maqs._y_Equipos">'Vistas personalizadas'!$I$5</definedName>
    <definedName name="IVA_Causacion">[1]Tablero!$O$5</definedName>
    <definedName name="IVA_Teorico_Causacion">[1]Tablero!$P$5</definedName>
    <definedName name="mtz_TERCEROS">[1]!Tabla1[#Data]</definedName>
    <definedName name="Precio_de_Venta_Estimado">'Vistas personalizadas'!$C$6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asa_de_Interés_de_Oportunidad">'Vistas personalizadas'!$I$3</definedName>
    <definedName name="Tercera_persona">'[1]Datos de entrada'!$C$5</definedName>
    <definedName name="Tipo_de_persona_de_la_Tercera_persona">[1]Tablero!$C$6</definedName>
    <definedName name="Unidades_a_Vender">'Vistas personalizadas'!$C$5</definedName>
    <definedName name="Valor">'[1]Datos de entrada'!$C$9</definedName>
    <definedName name="Z_D5AAE84A_DCEC_428B_93AC_9B3C5B012E84_.wvu.Rows" localSheetId="1" hidden="1">'Vistas personalizadas'!$10:$14,'Vistas personalizadas'!$17:$22</definedName>
  </definedNames>
  <calcPr calcId="191029"/>
  <customWorkbookViews>
    <customWorkbookView name="FLUJO RESUMIDO" guid="{D5AAE84A-DCEC-428B-93AC-9B3C5B012E84}" maximized="1" xWindow="-8" yWindow="-8" windowWidth="1296" windowHeight="696" activeSheetId="2"/>
    <customWorkbookView name="FLUJO DETALLADO" guid="{29ABABDA-55A7-4534-8284-AB6EADBC98B2}" maximized="1" xWindow="-8" yWindow="-8" windowWidth="1296" windowHeight="696" activeSheetId="2"/>
    <customWorkbookView name="VISTA 1" guid="{266C0D77-A02A-4A1B-9ED1-6D0BAE2F6E14}" maximized="1" xWindow="-8" yWindow="-8" windowWidth="1296" windowHeight="6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E68" i="1"/>
  <c r="J61" i="1"/>
  <c r="J65" i="1" s="1"/>
  <c r="I61" i="1"/>
  <c r="I65" i="1" s="1"/>
  <c r="H61" i="1"/>
  <c r="H65" i="1" s="1"/>
  <c r="G61" i="1"/>
  <c r="G65" i="1" s="1"/>
  <c r="F61" i="1"/>
  <c r="J60" i="1"/>
  <c r="J64" i="1" s="1"/>
  <c r="I60" i="1"/>
  <c r="I64" i="1" s="1"/>
  <c r="H60" i="1"/>
  <c r="H64" i="1" s="1"/>
  <c r="G60" i="1"/>
  <c r="G64" i="1" s="1"/>
  <c r="F60" i="1"/>
  <c r="F64" i="1" s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F57" i="1"/>
  <c r="D40" i="1"/>
  <c r="D36" i="1"/>
  <c r="E70" i="1" l="1"/>
  <c r="G62" i="1"/>
  <c r="G63" i="1" s="1"/>
  <c r="H62" i="1"/>
  <c r="F62" i="1"/>
  <c r="J62" i="1"/>
  <c r="I62" i="1"/>
  <c r="J67" i="1"/>
  <c r="J66" i="1"/>
  <c r="F65" i="1"/>
  <c r="G70" i="1" l="1"/>
  <c r="H63" i="1"/>
  <c r="H70" i="1" s="1"/>
  <c r="I63" i="1"/>
  <c r="I70" i="1" s="1"/>
  <c r="J63" i="1"/>
  <c r="J70" i="1" s="1"/>
  <c r="F63" i="1"/>
  <c r="F70" i="1" s="1"/>
  <c r="E75" i="1" l="1"/>
  <c r="E74" i="1"/>
  <c r="C22" i="2"/>
  <c r="C21" i="2"/>
  <c r="H14" i="2"/>
  <c r="H18" i="2" s="1"/>
  <c r="G14" i="2"/>
  <c r="G18" i="2" s="1"/>
  <c r="F14" i="2"/>
  <c r="F18" i="2" s="1"/>
  <c r="E14" i="2"/>
  <c r="E18" i="2" s="1"/>
  <c r="D14" i="2"/>
  <c r="D18" i="2" s="1"/>
  <c r="H13" i="2"/>
  <c r="H17" i="2" s="1"/>
  <c r="G13" i="2"/>
  <c r="G17" i="2" s="1"/>
  <c r="F13" i="2"/>
  <c r="F17" i="2" s="1"/>
  <c r="E13" i="2"/>
  <c r="E17" i="2" s="1"/>
  <c r="D13" i="2"/>
  <c r="D17" i="2" s="1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D15" i="2" l="1"/>
  <c r="D16" i="2" s="1"/>
  <c r="C23" i="2"/>
  <c r="D23" i="2"/>
  <c r="F23" i="2"/>
  <c r="E23" i="2"/>
  <c r="G23" i="2"/>
  <c r="H15" i="2"/>
  <c r="H16" i="2" s="1"/>
  <c r="G15" i="2"/>
  <c r="E15" i="2"/>
  <c r="E16" i="2" s="1"/>
  <c r="F15" i="2"/>
  <c r="F16" i="2" s="1"/>
  <c r="H19" i="2"/>
  <c r="H20" i="2"/>
  <c r="H23" i="2" l="1"/>
  <c r="G16" i="2"/>
  <c r="C28" i="2" l="1"/>
  <c r="C27" i="2"/>
</calcChain>
</file>

<file path=xl/sharedStrings.xml><?xml version="1.0" encoding="utf-8"?>
<sst xmlns="http://schemas.openxmlformats.org/spreadsheetml/2006/main" count="90" uniqueCount="64">
  <si>
    <t>PROYECTO DE INVERSION (Valores en miles de pesos)</t>
  </si>
  <si>
    <t>DATOS DE ENTRADA</t>
  </si>
  <si>
    <t>Tasa de Interés de Oportunidad:</t>
  </si>
  <si>
    <t>Impuesto de Renta:</t>
  </si>
  <si>
    <t>Unidades a Vender:</t>
  </si>
  <si>
    <t>Costo Fabricación:</t>
  </si>
  <si>
    <t>Inversión Maqs. y Equipos:</t>
  </si>
  <si>
    <t>Precio de Venta Estimado:</t>
  </si>
  <si>
    <t>Costos Fijos:</t>
  </si>
  <si>
    <t>Inversión Inmuebles:</t>
  </si>
  <si>
    <t>FLUJO DE FONDOS</t>
  </si>
  <si>
    <t>Ventas</t>
  </si>
  <si>
    <t>Costo de Fabricación</t>
  </si>
  <si>
    <t>Costos Fijos</t>
  </si>
  <si>
    <t>Depreciación Equipos</t>
  </si>
  <si>
    <t>Depreciación Inmueble</t>
  </si>
  <si>
    <t>UTILIDAD ANTES DE IMPUESTOS</t>
  </si>
  <si>
    <t>IMPUESTOS</t>
  </si>
  <si>
    <t>Más Depreciación Equipos</t>
  </si>
  <si>
    <t>Más Depreciación Inmueble</t>
  </si>
  <si>
    <t>Vr. en libros de Maqs. y Equipos</t>
  </si>
  <si>
    <t>Vr. en libros de Inmebles</t>
  </si>
  <si>
    <t>Inversión Maq. y Equipos</t>
  </si>
  <si>
    <t>Inversión Inmuebles</t>
  </si>
  <si>
    <t>FLUJO DE FONDOS NETO</t>
  </si>
  <si>
    <t>VNA (Valor Neto Actual)</t>
  </si>
  <si>
    <t>TIR (Tasa Interna de Retorno)</t>
  </si>
  <si>
    <t>DATOS DE SALIDA</t>
  </si>
  <si>
    <t>Propuesta por el área de Mercadeo.</t>
  </si>
  <si>
    <t>20% - Énfasis 2</t>
  </si>
  <si>
    <t>Énfasis 2</t>
  </si>
  <si>
    <t>Total</t>
  </si>
  <si>
    <t>Normal</t>
  </si>
  <si>
    <t>2- Cree un Estilo Personalizado con las siguiente características:</t>
  </si>
  <si>
    <t>Nombre del Estio:</t>
  </si>
  <si>
    <t>Color de Relleno:</t>
  </si>
  <si>
    <t>Azul Claro</t>
  </si>
  <si>
    <t>Colo de Fuente:</t>
  </si>
  <si>
    <t>Azul oscuro</t>
  </si>
  <si>
    <t>Negrita:</t>
  </si>
  <si>
    <t>Activado</t>
  </si>
  <si>
    <t>Fuente:</t>
  </si>
  <si>
    <t>Mi nuevo estilo</t>
  </si>
  <si>
    <t>Tamaño fuente:</t>
  </si>
  <si>
    <t>Este es MI NUEVO ESTILO</t>
  </si>
  <si>
    <t>Eras Bold ITC</t>
  </si>
  <si>
    <t>Enero</t>
  </si>
  <si>
    <t>Febrero</t>
  </si>
  <si>
    <t>Marzo</t>
  </si>
  <si>
    <t>Abril</t>
  </si>
  <si>
    <t>Total Trimestre 1:</t>
  </si>
  <si>
    <t>Unidades vendidas</t>
  </si>
  <si>
    <t>Mayo</t>
  </si>
  <si>
    <t>Junio</t>
  </si>
  <si>
    <t>Total Trimestre 2:</t>
  </si>
  <si>
    <r>
      <t xml:space="preserve">Vista: </t>
    </r>
    <r>
      <rPr>
        <b/>
        <sz val="11"/>
        <color theme="1"/>
        <rFont val="Calibri"/>
        <family val="2"/>
        <scheme val="minor"/>
      </rPr>
      <t>SIN RESUMIR</t>
    </r>
  </si>
  <si>
    <r>
      <t xml:space="preserve">Vista: </t>
    </r>
    <r>
      <rPr>
        <b/>
        <sz val="11"/>
        <color theme="1"/>
        <rFont val="Calibri"/>
        <family val="2"/>
        <scheme val="minor"/>
      </rPr>
      <t>RESUMEN POR TRIMESTRES</t>
    </r>
  </si>
  <si>
    <r>
      <t xml:space="preserve">3- Cree las Vistas Personalizadas: </t>
    </r>
    <r>
      <rPr>
        <u/>
        <sz val="11"/>
        <color theme="1" tint="0.499984740745262"/>
        <rFont val="Calibri"/>
        <family val="2"/>
        <scheme val="minor"/>
      </rPr>
      <t>RESUMEN POR TRIMESTRES</t>
    </r>
    <r>
      <rPr>
        <b/>
        <u/>
        <sz val="11"/>
        <color theme="1" tint="0.499984740745262"/>
        <rFont val="Calibri"/>
        <family val="2"/>
        <scheme val="minor"/>
      </rPr>
      <t xml:space="preserve"> y </t>
    </r>
    <r>
      <rPr>
        <u/>
        <sz val="11"/>
        <color theme="1" tint="0.499984740745262"/>
        <rFont val="Calibri"/>
        <family val="2"/>
        <scheme val="minor"/>
      </rPr>
      <t>SIN RESUMIR</t>
    </r>
    <r>
      <rPr>
        <b/>
        <u/>
        <sz val="11"/>
        <color theme="1" tint="0.499984740745262"/>
        <rFont val="Calibri"/>
        <family val="2"/>
        <scheme val="minor"/>
      </rPr>
      <t>, con las características de las imágenes de la parte derecha:</t>
    </r>
  </si>
  <si>
    <t>TIR (Tasa de Retorno)</t>
  </si>
  <si>
    <t>Actividad Práctica</t>
  </si>
  <si>
    <t>1- Asigne a cada celda el correspondiente estilo preestablecido:</t>
  </si>
  <si>
    <r>
      <t>… y asígnelo a la celda combinada C28</t>
    </r>
    <r>
      <rPr>
        <u/>
        <sz val="11"/>
        <color theme="1" tint="0.499984740745262"/>
        <rFont val="Calibri"/>
        <family val="2"/>
        <scheme val="minor"/>
      </rPr>
      <t xml:space="preserve"> a </t>
    </r>
    <r>
      <rPr>
        <b/>
        <u/>
        <sz val="11"/>
        <color theme="1" tint="0.499984740745262"/>
        <rFont val="Calibri"/>
        <family val="2"/>
        <scheme val="minor"/>
      </rPr>
      <t>D28…</t>
    </r>
  </si>
  <si>
    <t>4- Analice si es posible usar BUSCAR OBJETIVO para obtener el PRECIO DE VENTA (E53), que hace que la TASA DE RETORNO (E75) sea del 35%. Si no es posible, identifique la razón.</t>
  </si>
  <si>
    <r>
      <t xml:space="preserve">5- Asigne la validación adecuada a cada celda con valores numéricos, correpondientes a los DATOS DE ENTRADA del modelo anterior </t>
    </r>
    <r>
      <rPr>
        <u/>
        <sz val="11"/>
        <color theme="1" tint="0.499984740745262"/>
        <rFont val="Calibri"/>
        <family val="2"/>
        <scheme val="minor"/>
      </rPr>
      <t xml:space="preserve">(Rango </t>
    </r>
    <r>
      <rPr>
        <b/>
        <u/>
        <sz val="11"/>
        <color theme="1" tint="0.499984740745262"/>
        <rFont val="Calibri"/>
        <family val="2"/>
        <scheme val="minor"/>
      </rPr>
      <t xml:space="preserve">C50 </t>
    </r>
    <r>
      <rPr>
        <u/>
        <sz val="11"/>
        <color theme="1" tint="0.499984740745262"/>
        <rFont val="Calibri"/>
        <family val="2"/>
        <scheme val="minor"/>
      </rPr>
      <t>a</t>
    </r>
    <r>
      <rPr>
        <b/>
        <u/>
        <sz val="11"/>
        <color theme="1" tint="0.499984740745262"/>
        <rFont val="Calibri"/>
        <family val="2"/>
        <scheme val="minor"/>
      </rPr>
      <t xml:space="preserve"> K53</t>
    </r>
    <r>
      <rPr>
        <u/>
        <sz val="11"/>
        <color theme="1" tint="0.499984740745262"/>
        <rFont val="Calibri"/>
        <family val="2"/>
        <scheme val="minor"/>
      </rPr>
      <t>)</t>
    </r>
    <r>
      <rPr>
        <b/>
        <u/>
        <sz val="11"/>
        <color theme="1" tint="0.499984740745262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</si>
</sst>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240A]\ #,##0_ ;[Red]\-[$$-240A]\ #,##0\ "/>
    <numFmt numFmtId="165" formatCode="[$$-240A]\ #,##0.0_ ;[Red]\-[$$-240A]\ #,##0.0\ "/>
    <numFmt numFmtId="166" formatCode="&quot;Año &quot;General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8"/>
      <color rgb="FFFF0000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Eras Bold ITC"/>
      <family val="2"/>
    </font>
    <font>
      <b/>
      <u/>
      <sz val="11"/>
      <color theme="1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6" borderId="0">
      <alignment horizontal="center"/>
    </xf>
    <xf numFmtId="0" fontId="14" fillId="0" borderId="0"/>
    <xf numFmtId="167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9" fontId="7" fillId="2" borderId="0" xfId="0" applyNumberFormat="1" applyFont="1" applyFill="1" applyAlignment="1" applyProtection="1">
      <alignment vertical="center"/>
      <protection locked="0"/>
    </xf>
    <xf numFmtId="3" fontId="7" fillId="2" borderId="0" xfId="0" applyNumberFormat="1" applyFont="1" applyFill="1" applyAlignment="1" applyProtection="1">
      <alignment vertical="center"/>
      <protection locked="0"/>
    </xf>
    <xf numFmtId="38" fontId="7" fillId="2" borderId="0" xfId="0" applyNumberFormat="1" applyFont="1" applyFill="1" applyAlignment="1" applyProtection="1">
      <alignment horizontal="right"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165" fontId="7" fillId="2" borderId="0" xfId="0" applyNumberFormat="1" applyFont="1" applyFill="1" applyAlignment="1" applyProtection="1">
      <alignment vertical="center"/>
      <protection locked="0"/>
    </xf>
    <xf numFmtId="166" fontId="7" fillId="3" borderId="0" xfId="0" applyNumberFormat="1" applyFont="1" applyFill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 vertical="center"/>
      <protection locked="0"/>
    </xf>
    <xf numFmtId="164" fontId="7" fillId="4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left" vertical="center"/>
      <protection locked="0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7" fillId="3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10" fontId="9" fillId="0" borderId="0" xfId="1" applyNumberFormat="1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horizontal="right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64" fontId="7" fillId="4" borderId="0" xfId="0" applyNumberFormat="1" applyFont="1" applyFill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7" fillId="5" borderId="4" xfId="0" applyNumberFormat="1" applyFont="1" applyFill="1" applyBorder="1" applyAlignment="1">
      <alignment horizontal="right" vertical="center"/>
    </xf>
    <xf numFmtId="10" fontId="7" fillId="5" borderId="4" xfId="0" applyNumberFormat="1" applyFont="1" applyFill="1" applyBorder="1" applyAlignment="1">
      <alignment vertical="center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right" vertical="center"/>
      <protection locked="0"/>
    </xf>
    <xf numFmtId="0" fontId="0" fillId="5" borderId="0" xfId="0" applyFill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indent="2"/>
    </xf>
    <xf numFmtId="0" fontId="19" fillId="0" borderId="0" xfId="0" applyFont="1" applyAlignment="1">
      <alignment horizontal="center"/>
    </xf>
    <xf numFmtId="0" fontId="0" fillId="0" borderId="8" xfId="0" applyBorder="1"/>
    <xf numFmtId="0" fontId="5" fillId="5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5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</cellXfs>
  <cellStyles count="7">
    <cellStyle name="MI ESTILO" xfId="4" xr:uid="{00000000-0005-0000-0000-000000000000}"/>
    <cellStyle name="Millares 2" xfId="6" xr:uid="{00000000-0005-0000-0000-000001000000}"/>
    <cellStyle name="Normal" xfId="0" builtinId="0"/>
    <cellStyle name="Normal 2" xfId="5" xr:uid="{00000000-0005-0000-0000-000003000000}"/>
    <cellStyle name="Porcentaje" xfId="1" builtinId="5"/>
    <cellStyle name="Título" xfId="2" builtinId="15" customBuiltin="1"/>
    <cellStyle name="Título 2" xfId="3" builtinId="17" customBuiltin="1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24</xdr:row>
      <xdr:rowOff>0</xdr:rowOff>
    </xdr:from>
    <xdr:to>
      <xdr:col>6</xdr:col>
      <xdr:colOff>590230</xdr:colOff>
      <xdr:row>25</xdr:row>
      <xdr:rowOff>114262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400550"/>
          <a:ext cx="2561905" cy="304762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3</xdr:col>
      <xdr:colOff>933450</xdr:colOff>
      <xdr:row>24</xdr:row>
      <xdr:rowOff>152381</xdr:rowOff>
    </xdr:from>
    <xdr:to>
      <xdr:col>3</xdr:col>
      <xdr:colOff>1276350</xdr:colOff>
      <xdr:row>27</xdr:row>
      <xdr:rowOff>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2"/>
        </xdr:cNvCxnSpPr>
      </xdr:nvCxnSpPr>
      <xdr:spPr>
        <a:xfrm flipH="1">
          <a:off x="2705100" y="4552931"/>
          <a:ext cx="342900" cy="4191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77029</xdr:colOff>
      <xdr:row>33</xdr:row>
      <xdr:rowOff>15738</xdr:rowOff>
    </xdr:from>
    <xdr:to>
      <xdr:col>16</xdr:col>
      <xdr:colOff>86077</xdr:colOff>
      <xdr:row>44</xdr:row>
      <xdr:rowOff>148809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6290" y="6318803"/>
          <a:ext cx="3819048" cy="222857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157368</xdr:colOff>
      <xdr:row>32</xdr:row>
      <xdr:rowOff>91109</xdr:rowOff>
    </xdr:from>
    <xdr:to>
      <xdr:col>10</xdr:col>
      <xdr:colOff>198446</xdr:colOff>
      <xdr:row>37</xdr:row>
      <xdr:rowOff>148133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4629" y="6203674"/>
          <a:ext cx="3885714" cy="1009524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580159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883227"/>
          <a:ext cx="6459682" cy="580159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1-</a:t>
          </a:r>
          <a:r>
            <a:rPr lang="es-ES" sz="1100" baseline="0"/>
            <a:t> </a:t>
          </a:r>
          <a:r>
            <a:rPr lang="es-ES" sz="1100"/>
            <a:t>Desarrolle cada uno</a:t>
          </a:r>
          <a:r>
            <a:rPr lang="es-ES" sz="1100" baseline="0"/>
            <a:t> de los cinco (</a:t>
          </a:r>
          <a:r>
            <a:rPr lang="es-ES" sz="1100" b="1" baseline="0"/>
            <a:t>5</a:t>
          </a:r>
          <a:r>
            <a:rPr lang="es-ES" sz="1100" baseline="0"/>
            <a:t>) ítmes de esta hoja, teniendo en cuenta que algunos </a:t>
          </a:r>
          <a:r>
            <a:rPr lang="es-ES" sz="1100" b="1" baseline="0"/>
            <a:t>nombres de celdas o rangos </a:t>
          </a:r>
          <a:r>
            <a:rPr lang="es-ES" sz="1100" baseline="0"/>
            <a:t>pueden pertencer a hojas ocultas de este mismo libro</a:t>
          </a:r>
          <a:r>
            <a:rPr lang="es-ES" sz="1100" b="0" i="0" baseline="0"/>
            <a:t>.</a:t>
          </a:r>
          <a:endParaRPr lang="es-ES" sz="1100" b="0" i="1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320386</xdr:colOff>
      <xdr:row>2</xdr:row>
      <xdr:rowOff>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16182" y="0"/>
          <a:ext cx="3939886" cy="88322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 Intermedio - Profundización</a:t>
          </a:r>
          <a:endParaRPr lang="es-ES" sz="1400" b="1" i="0" u="sng">
            <a:solidFill>
              <a:srgbClr val="3366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Temas múltiples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complementan el dominio intermedio de Excel</a:t>
          </a:r>
          <a:r>
            <a:rPr lang="es-E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400">
            <a:effectLst/>
          </a:endParaRPr>
        </a:p>
        <a:p>
          <a:pPr algn="l" rtl="1"/>
          <a:endParaRPr lang="es-ES" sz="14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5" customWidth="1"/>
    <col min="2" max="2" width="14.7109375" customWidth="1"/>
    <col min="3" max="3" width="17" customWidth="1"/>
    <col min="4" max="4" width="25.85546875" customWidth="1"/>
    <col min="10" max="10" width="12" customWidth="1"/>
  </cols>
  <sheetData>
    <row r="1" spans="1:4" ht="54.75" customHeight="1" x14ac:dyDescent="0.25"/>
    <row r="2" spans="1:4" x14ac:dyDescent="0.25">
      <c r="A2" s="53" t="s">
        <v>59</v>
      </c>
      <c r="B2" s="53"/>
    </row>
    <row r="3" spans="1:4" ht="54.75" customHeight="1" x14ac:dyDescent="0.25"/>
    <row r="4" spans="1:4" ht="18.75" customHeight="1" x14ac:dyDescent="0.25">
      <c r="B4" s="1" t="s">
        <v>60</v>
      </c>
    </row>
    <row r="6" spans="1:4" x14ac:dyDescent="0.25">
      <c r="D6" t="s">
        <v>29</v>
      </c>
    </row>
    <row r="8" spans="1:4" x14ac:dyDescent="0.25">
      <c r="D8" t="s">
        <v>30</v>
      </c>
    </row>
    <row r="10" spans="1:4" x14ac:dyDescent="0.25">
      <c r="D10" t="s">
        <v>31</v>
      </c>
    </row>
    <row r="12" spans="1:4" x14ac:dyDescent="0.25">
      <c r="D12" t="s">
        <v>32</v>
      </c>
    </row>
    <row r="14" spans="1:4" x14ac:dyDescent="0.25">
      <c r="B14" s="1" t="s">
        <v>33</v>
      </c>
    </row>
    <row r="16" spans="1:4" x14ac:dyDescent="0.25">
      <c r="C16" s="2" t="s">
        <v>34</v>
      </c>
      <c r="D16" t="s">
        <v>42</v>
      </c>
    </row>
    <row r="17" spans="2:12" x14ac:dyDescent="0.25">
      <c r="C17" s="2" t="s">
        <v>35</v>
      </c>
      <c r="D17" s="41" t="s">
        <v>36</v>
      </c>
    </row>
    <row r="18" spans="2:12" x14ac:dyDescent="0.25">
      <c r="C18" s="2" t="s">
        <v>37</v>
      </c>
      <c r="D18" s="42" t="s">
        <v>38</v>
      </c>
    </row>
    <row r="19" spans="2:12" x14ac:dyDescent="0.25">
      <c r="C19" s="2" t="s">
        <v>39</v>
      </c>
      <c r="D19" s="43" t="s">
        <v>40</v>
      </c>
    </row>
    <row r="20" spans="2:12" x14ac:dyDescent="0.25">
      <c r="C20" s="2" t="s">
        <v>41</v>
      </c>
      <c r="D20" s="44" t="s">
        <v>45</v>
      </c>
    </row>
    <row r="21" spans="2:12" x14ac:dyDescent="0.25">
      <c r="C21" s="2" t="s">
        <v>43</v>
      </c>
      <c r="D21" s="45">
        <v>12</v>
      </c>
    </row>
    <row r="23" spans="2:12" x14ac:dyDescent="0.25">
      <c r="B23" s="46" t="s">
        <v>61</v>
      </c>
    </row>
    <row r="24" spans="2:12" x14ac:dyDescent="0.25">
      <c r="B24" s="46"/>
    </row>
    <row r="28" spans="2:12" x14ac:dyDescent="0.25">
      <c r="C28" s="54" t="s">
        <v>44</v>
      </c>
      <c r="D28" s="54"/>
    </row>
    <row r="30" spans="2:12" x14ac:dyDescent="0.25">
      <c r="B30" s="1" t="s">
        <v>57</v>
      </c>
    </row>
    <row r="32" spans="2:12" x14ac:dyDescent="0.25">
      <c r="D32" s="47" t="s">
        <v>51</v>
      </c>
      <c r="F32" t="s">
        <v>56</v>
      </c>
      <c r="L32" t="s">
        <v>55</v>
      </c>
    </row>
    <row r="33" spans="2:4" x14ac:dyDescent="0.25">
      <c r="C33" s="2" t="s">
        <v>46</v>
      </c>
      <c r="D33">
        <v>26</v>
      </c>
    </row>
    <row r="34" spans="2:4" x14ac:dyDescent="0.25">
      <c r="C34" s="2" t="s">
        <v>47</v>
      </c>
      <c r="D34">
        <v>31</v>
      </c>
    </row>
    <row r="35" spans="2:4" x14ac:dyDescent="0.25">
      <c r="C35" s="2" t="s">
        <v>48</v>
      </c>
      <c r="D35" s="48">
        <v>34</v>
      </c>
    </row>
    <row r="36" spans="2:4" x14ac:dyDescent="0.25">
      <c r="C36" s="2" t="s">
        <v>50</v>
      </c>
      <c r="D36" s="43">
        <f>SUM(D33:D35)</f>
        <v>91</v>
      </c>
    </row>
    <row r="37" spans="2:4" x14ac:dyDescent="0.25">
      <c r="C37" s="2" t="s">
        <v>49</v>
      </c>
      <c r="D37">
        <v>29</v>
      </c>
    </row>
    <row r="38" spans="2:4" x14ac:dyDescent="0.25">
      <c r="C38" s="2" t="s">
        <v>52</v>
      </c>
      <c r="D38">
        <v>41</v>
      </c>
    </row>
    <row r="39" spans="2:4" x14ac:dyDescent="0.25">
      <c r="C39" s="2" t="s">
        <v>53</v>
      </c>
      <c r="D39" s="48">
        <v>38</v>
      </c>
    </row>
    <row r="40" spans="2:4" x14ac:dyDescent="0.25">
      <c r="C40" s="2" t="s">
        <v>54</v>
      </c>
      <c r="D40" s="43">
        <f>SUM(D37:D39)</f>
        <v>108</v>
      </c>
    </row>
    <row r="48" spans="2:4" x14ac:dyDescent="0.25">
      <c r="B48" s="1" t="s">
        <v>62</v>
      </c>
    </row>
    <row r="50" spans="3:11" ht="15.75" x14ac:dyDescent="0.25">
      <c r="C50" s="50" t="s">
        <v>1</v>
      </c>
      <c r="D50" s="50"/>
      <c r="E50" s="5"/>
      <c r="F50" s="5"/>
      <c r="G50" s="5"/>
      <c r="H50" s="5"/>
      <c r="I50" s="5"/>
      <c r="J50" s="6" t="s">
        <v>2</v>
      </c>
      <c r="K50" s="7">
        <v>0.12</v>
      </c>
    </row>
    <row r="51" spans="3:11" ht="15.75" x14ac:dyDescent="0.25">
      <c r="C51" s="5"/>
      <c r="D51" s="5"/>
      <c r="E51" s="5"/>
      <c r="F51" s="5"/>
      <c r="G51" s="5"/>
      <c r="H51" s="5"/>
      <c r="I51" s="5"/>
      <c r="J51" s="6" t="s">
        <v>3</v>
      </c>
      <c r="K51" s="7">
        <v>0.33</v>
      </c>
    </row>
    <row r="52" spans="3:11" ht="15.75" x14ac:dyDescent="0.25">
      <c r="C52" s="5"/>
      <c r="D52" s="6" t="s">
        <v>4</v>
      </c>
      <c r="E52" s="8">
        <v>4000</v>
      </c>
      <c r="F52" s="9"/>
      <c r="G52" s="6" t="s">
        <v>5</v>
      </c>
      <c r="H52" s="10">
        <v>-50</v>
      </c>
      <c r="I52" s="5"/>
      <c r="J52" s="6" t="s">
        <v>6</v>
      </c>
      <c r="K52" s="10">
        <v>-200000</v>
      </c>
    </row>
    <row r="53" spans="3:11" ht="15.75" x14ac:dyDescent="0.25">
      <c r="C53" s="5"/>
      <c r="D53" s="6" t="s">
        <v>7</v>
      </c>
      <c r="E53" s="10">
        <v>100</v>
      </c>
      <c r="F53" s="11"/>
      <c r="G53" s="6" t="s">
        <v>8</v>
      </c>
      <c r="H53" s="10">
        <v>-50000</v>
      </c>
      <c r="I53" s="5"/>
      <c r="J53" s="6" t="s">
        <v>9</v>
      </c>
      <c r="K53" s="10">
        <v>-100000</v>
      </c>
    </row>
    <row r="54" spans="3:11" ht="15.75" x14ac:dyDescent="0.25">
      <c r="C54" s="4"/>
      <c r="D54" s="4"/>
      <c r="E54" s="4"/>
      <c r="F54" s="4"/>
      <c r="G54" s="4"/>
      <c r="H54" s="4"/>
      <c r="I54" s="4"/>
      <c r="J54" s="4"/>
      <c r="K54" s="4"/>
    </row>
    <row r="55" spans="3:11" ht="15.75" x14ac:dyDescent="0.25">
      <c r="C55" s="4"/>
      <c r="D55" s="4"/>
      <c r="E55" s="4"/>
      <c r="F55" s="4"/>
      <c r="G55" s="4"/>
      <c r="H55" s="4"/>
      <c r="I55" s="4"/>
      <c r="J55" s="4"/>
      <c r="K55" s="4"/>
    </row>
    <row r="56" spans="3:11" ht="15.75" x14ac:dyDescent="0.25">
      <c r="C56" s="51" t="s">
        <v>10</v>
      </c>
      <c r="D56" s="51"/>
      <c r="E56" s="12">
        <v>0</v>
      </c>
      <c r="F56" s="12">
        <v>1</v>
      </c>
      <c r="G56" s="12">
        <v>2</v>
      </c>
      <c r="H56" s="12">
        <v>3</v>
      </c>
      <c r="I56" s="12">
        <v>4</v>
      </c>
      <c r="J56" s="12">
        <v>5</v>
      </c>
      <c r="K56" s="4"/>
    </row>
    <row r="57" spans="3:11" ht="15.75" x14ac:dyDescent="0.25">
      <c r="C57" s="39"/>
      <c r="D57" s="39" t="s">
        <v>11</v>
      </c>
      <c r="E57" s="13"/>
      <c r="F57" s="34">
        <f>Unidades_a_Vender*Precio_de_Venta_Estimado</f>
        <v>400000</v>
      </c>
      <c r="G57" s="34">
        <f>Unidades_a_Vender*Precio_de_Venta_Estimado</f>
        <v>400000</v>
      </c>
      <c r="H57" s="34">
        <f>Unidades_a_Vender*Precio_de_Venta_Estimado</f>
        <v>400000</v>
      </c>
      <c r="I57" s="34">
        <f>Unidades_a_Vender*Precio_de_Venta_Estimado</f>
        <v>400000</v>
      </c>
      <c r="J57" s="34">
        <f>Unidades_a_Vender*Precio_de_Venta_Estimado</f>
        <v>400000</v>
      </c>
      <c r="K57" s="4"/>
    </row>
    <row r="58" spans="3:11" ht="15.75" x14ac:dyDescent="0.25">
      <c r="C58" s="39"/>
      <c r="D58" s="39" t="s">
        <v>12</v>
      </c>
      <c r="E58" s="13"/>
      <c r="F58" s="34">
        <f>Unidades_a_Vender*Costo_Fabricación</f>
        <v>-200000</v>
      </c>
      <c r="G58" s="34">
        <f>Unidades_a_Vender*Costo_Fabricación</f>
        <v>-200000</v>
      </c>
      <c r="H58" s="34">
        <f>Unidades_a_Vender*Costo_Fabricación</f>
        <v>-200000</v>
      </c>
      <c r="I58" s="34">
        <f>Unidades_a_Vender*Costo_Fabricación</f>
        <v>-200000</v>
      </c>
      <c r="J58" s="34">
        <f>Unidades_a_Vender*Costo_Fabricación</f>
        <v>-200000</v>
      </c>
      <c r="K58" s="4"/>
    </row>
    <row r="59" spans="3:11" ht="15.75" x14ac:dyDescent="0.25">
      <c r="C59" s="39"/>
      <c r="D59" s="39" t="s">
        <v>13</v>
      </c>
      <c r="E59" s="13"/>
      <c r="F59" s="34">
        <f>Costos_Fijos</f>
        <v>-50000</v>
      </c>
      <c r="G59" s="34">
        <f>Costos_Fijos</f>
        <v>-50000</v>
      </c>
      <c r="H59" s="34">
        <f>Costos_Fijos</f>
        <v>-50000</v>
      </c>
      <c r="I59" s="34">
        <f>Costos_Fijos</f>
        <v>-50000</v>
      </c>
      <c r="J59" s="34">
        <f>Costos_Fijos</f>
        <v>-50000</v>
      </c>
      <c r="K59" s="4"/>
    </row>
    <row r="60" spans="3:11" ht="15.75" x14ac:dyDescent="0.25">
      <c r="C60" s="39"/>
      <c r="D60" s="39" t="s">
        <v>14</v>
      </c>
      <c r="E60" s="13"/>
      <c r="F60" s="34">
        <f>Inversión_Maqs._y_Equipos/10</f>
        <v>-20000</v>
      </c>
      <c r="G60" s="34">
        <f>Inversión_Maqs._y_Equipos/10</f>
        <v>-20000</v>
      </c>
      <c r="H60" s="34">
        <f>Inversión_Maqs._y_Equipos/10</f>
        <v>-20000</v>
      </c>
      <c r="I60" s="34">
        <f>Inversión_Maqs._y_Equipos/10</f>
        <v>-20000</v>
      </c>
      <c r="J60" s="34">
        <f>Inversión_Maqs._y_Equipos/10</f>
        <v>-20000</v>
      </c>
      <c r="K60" s="4"/>
    </row>
    <row r="61" spans="3:11" ht="16.5" thickBot="1" x14ac:dyDescent="0.3">
      <c r="C61" s="40"/>
      <c r="D61" s="40" t="s">
        <v>15</v>
      </c>
      <c r="E61" s="18"/>
      <c r="F61" s="35">
        <f>Inversión_Inmuebles/20</f>
        <v>-5000</v>
      </c>
      <c r="G61" s="35">
        <f>Inversión_Inmuebles/20</f>
        <v>-5000</v>
      </c>
      <c r="H61" s="35">
        <f>Inversión_Inmuebles/20</f>
        <v>-5000</v>
      </c>
      <c r="I61" s="35">
        <f>Inversión_Inmuebles/20</f>
        <v>-5000</v>
      </c>
      <c r="J61" s="35">
        <f>Inversión_Inmuebles/20</f>
        <v>-5000</v>
      </c>
      <c r="K61" s="4"/>
    </row>
    <row r="62" spans="3:11" ht="15.75" x14ac:dyDescent="0.25">
      <c r="C62" s="52" t="s">
        <v>16</v>
      </c>
      <c r="D62" s="52"/>
      <c r="E62" s="20"/>
      <c r="F62" s="36">
        <f>SUM(F57:F61)</f>
        <v>125000</v>
      </c>
      <c r="G62" s="36">
        <f t="shared" ref="G62:J62" si="0">SUM(G57:G61)</f>
        <v>125000</v>
      </c>
      <c r="H62" s="36">
        <f t="shared" si="0"/>
        <v>125000</v>
      </c>
      <c r="I62" s="36">
        <f t="shared" si="0"/>
        <v>125000</v>
      </c>
      <c r="J62" s="36">
        <f t="shared" si="0"/>
        <v>125000</v>
      </c>
      <c r="K62" s="4"/>
    </row>
    <row r="63" spans="3:11" ht="15.75" x14ac:dyDescent="0.25">
      <c r="C63" s="52" t="s">
        <v>17</v>
      </c>
      <c r="D63" s="52"/>
      <c r="E63" s="20"/>
      <c r="F63" s="36">
        <f>-F62*Impuesto_de_Renta</f>
        <v>-41250</v>
      </c>
      <c r="G63" s="36">
        <f>-G62*Impuesto_de_Renta</f>
        <v>-41250</v>
      </c>
      <c r="H63" s="36">
        <f>-H62*Impuesto_de_Renta</f>
        <v>-41250</v>
      </c>
      <c r="I63" s="36">
        <f>-I62*Impuesto_de_Renta</f>
        <v>-41250</v>
      </c>
      <c r="J63" s="36">
        <f>-J62*Impuesto_de_Renta</f>
        <v>-41250</v>
      </c>
      <c r="K63" s="4"/>
    </row>
    <row r="64" spans="3:11" ht="15.75" x14ac:dyDescent="0.25">
      <c r="C64" s="39"/>
      <c r="D64" s="39" t="s">
        <v>18</v>
      </c>
      <c r="E64" s="13"/>
      <c r="F64" s="34">
        <f>-F60</f>
        <v>20000</v>
      </c>
      <c r="G64" s="34">
        <f t="shared" ref="G64:J65" si="1">-G60</f>
        <v>20000</v>
      </c>
      <c r="H64" s="34">
        <f t="shared" si="1"/>
        <v>20000</v>
      </c>
      <c r="I64" s="34">
        <f t="shared" si="1"/>
        <v>20000</v>
      </c>
      <c r="J64" s="34">
        <f t="shared" si="1"/>
        <v>20000</v>
      </c>
      <c r="K64" s="4"/>
    </row>
    <row r="65" spans="2:11" ht="15.75" x14ac:dyDescent="0.25">
      <c r="C65" s="39"/>
      <c r="D65" s="39" t="s">
        <v>19</v>
      </c>
      <c r="E65" s="13"/>
      <c r="F65" s="34">
        <f>-F61</f>
        <v>5000</v>
      </c>
      <c r="G65" s="34">
        <f t="shared" si="1"/>
        <v>5000</v>
      </c>
      <c r="H65" s="34">
        <f t="shared" si="1"/>
        <v>5000</v>
      </c>
      <c r="I65" s="34">
        <f t="shared" si="1"/>
        <v>5000</v>
      </c>
      <c r="J65" s="34">
        <f t="shared" si="1"/>
        <v>5000</v>
      </c>
      <c r="K65" s="4"/>
    </row>
    <row r="66" spans="2:11" ht="15.75" x14ac:dyDescent="0.25">
      <c r="C66" s="39"/>
      <c r="D66" s="39" t="s">
        <v>20</v>
      </c>
      <c r="E66" s="13"/>
      <c r="F66" s="14"/>
      <c r="G66" s="14"/>
      <c r="H66" s="14"/>
      <c r="I66" s="14"/>
      <c r="J66" s="34">
        <f>-Inversión_Maqs._y_Equipos+(SUM(F60:J60))</f>
        <v>100000</v>
      </c>
      <c r="K66" s="4"/>
    </row>
    <row r="67" spans="2:11" ht="15.75" x14ac:dyDescent="0.25">
      <c r="C67" s="39"/>
      <c r="D67" s="39" t="s">
        <v>21</v>
      </c>
      <c r="E67" s="13"/>
      <c r="F67" s="14"/>
      <c r="G67" s="14"/>
      <c r="H67" s="14"/>
      <c r="I67" s="14"/>
      <c r="J67" s="34">
        <f>-Inversión_Inmuebles+(SUM(F61:J61))</f>
        <v>75000</v>
      </c>
      <c r="K67" s="4"/>
    </row>
    <row r="68" spans="2:11" ht="15.75" x14ac:dyDescent="0.25">
      <c r="C68" s="39"/>
      <c r="D68" s="39" t="s">
        <v>22</v>
      </c>
      <c r="E68" s="34">
        <f>Inversión_Maqs._y_Equipos</f>
        <v>-200000</v>
      </c>
      <c r="F68" s="14"/>
      <c r="G68" s="14"/>
      <c r="H68" s="14"/>
      <c r="I68" s="14"/>
      <c r="J68" s="14"/>
      <c r="K68" s="4"/>
    </row>
    <row r="69" spans="2:11" ht="16.5" thickBot="1" x14ac:dyDescent="0.3">
      <c r="C69" s="40"/>
      <c r="D69" s="40" t="s">
        <v>23</v>
      </c>
      <c r="E69" s="35">
        <f>Inversión_Inmuebles</f>
        <v>-100000</v>
      </c>
      <c r="F69" s="19"/>
      <c r="G69" s="19"/>
      <c r="H69" s="19"/>
      <c r="I69" s="19"/>
      <c r="J69" s="19"/>
      <c r="K69" s="4"/>
    </row>
    <row r="70" spans="2:11" ht="15.75" x14ac:dyDescent="0.25">
      <c r="C70" s="24"/>
      <c r="D70" s="25" t="s">
        <v>24</v>
      </c>
      <c r="E70" s="36">
        <f t="shared" ref="E70:J70" si="2">SUM(E62:E69)</f>
        <v>-300000</v>
      </c>
      <c r="F70" s="36">
        <f t="shared" si="2"/>
        <v>108750</v>
      </c>
      <c r="G70" s="36">
        <f t="shared" si="2"/>
        <v>108750</v>
      </c>
      <c r="H70" s="36">
        <f t="shared" si="2"/>
        <v>108750</v>
      </c>
      <c r="I70" s="36">
        <f t="shared" si="2"/>
        <v>108750</v>
      </c>
      <c r="J70" s="36">
        <f t="shared" si="2"/>
        <v>283750</v>
      </c>
      <c r="K70" s="4"/>
    </row>
    <row r="71" spans="2:11" ht="15.75" x14ac:dyDescent="0.25">
      <c r="C71" s="26"/>
      <c r="D71" s="4"/>
      <c r="E71" s="4"/>
      <c r="F71" s="4"/>
      <c r="G71" s="4"/>
      <c r="H71" s="4"/>
      <c r="I71" s="4"/>
      <c r="J71" s="4"/>
      <c r="K71" s="4"/>
    </row>
    <row r="72" spans="2:11" ht="15.75" x14ac:dyDescent="0.25">
      <c r="C72" s="49" t="s">
        <v>27</v>
      </c>
      <c r="D72" s="49"/>
      <c r="E72" s="49"/>
      <c r="F72" s="4"/>
      <c r="G72" s="4"/>
      <c r="H72" s="4"/>
      <c r="I72" s="4"/>
      <c r="J72" s="4"/>
      <c r="K72" s="4"/>
    </row>
    <row r="73" spans="2:11" ht="15.75" x14ac:dyDescent="0.25">
      <c r="C73" s="27"/>
      <c r="D73" s="27"/>
      <c r="E73" s="28"/>
      <c r="F73" s="4"/>
      <c r="G73" s="4"/>
      <c r="H73" s="4"/>
      <c r="I73" s="4"/>
      <c r="J73" s="4"/>
      <c r="K73" s="4"/>
    </row>
    <row r="74" spans="2:11" ht="15.75" x14ac:dyDescent="0.25">
      <c r="C74" s="29"/>
      <c r="D74" s="30" t="s">
        <v>25</v>
      </c>
      <c r="E74" s="37">
        <f>NPV(Tasa_de_Interés_de_Oportunidad,F70:J70)+E70</f>
        <v>191319.11175577401</v>
      </c>
      <c r="F74" s="4"/>
      <c r="G74" s="4"/>
      <c r="H74" s="4"/>
      <c r="I74" s="4"/>
      <c r="J74" s="4"/>
      <c r="K74" s="4"/>
    </row>
    <row r="75" spans="2:11" ht="15.75" x14ac:dyDescent="0.25">
      <c r="C75" s="31"/>
      <c r="D75" s="32" t="s">
        <v>58</v>
      </c>
      <c r="E75" s="38">
        <f>IRR(E70:J70)</f>
        <v>0.31799458022574112</v>
      </c>
      <c r="F75" s="4"/>
      <c r="G75" s="4"/>
      <c r="H75" s="4"/>
      <c r="I75" s="4"/>
      <c r="J75" s="4"/>
      <c r="K75" s="4"/>
    </row>
    <row r="78" spans="2:11" x14ac:dyDescent="0.25">
      <c r="B78" s="1" t="s">
        <v>63</v>
      </c>
    </row>
  </sheetData>
  <customSheetViews>
    <customSheetView guid="{D5AAE84A-DCEC-428B-93AC-9B3C5B012E84}" topLeftCell="A11">
      <pageMargins left="0.7" right="0.7" top="0.75" bottom="0.75" header="0.3" footer="0.3"/>
      <pageSetup paperSize="9" orientation="portrait" horizontalDpi="0" verticalDpi="0" r:id="rId1"/>
    </customSheetView>
    <customSheetView guid="{29ABABDA-55A7-4534-8284-AB6EADBC98B2}" topLeftCell="A11">
      <pageMargins left="0.7" right="0.7" top="0.75" bottom="0.75" header="0.3" footer="0.3"/>
      <pageSetup paperSize="9" orientation="portrait" horizontalDpi="0" verticalDpi="0" r:id="rId2"/>
    </customSheetView>
    <customSheetView guid="{266C0D77-A02A-4A1B-9ED1-6D0BAE2F6E14}" topLeftCell="A11">
      <pageMargins left="0.7" right="0.7" top="0.75" bottom="0.75" header="0.3" footer="0.3"/>
      <pageSetup paperSize="9" orientation="portrait" horizontalDpi="0" verticalDpi="0" r:id="rId3"/>
    </customSheetView>
  </customSheetViews>
  <mergeCells count="2">
    <mergeCell ref="A2:B2"/>
    <mergeCell ref="C28:D28"/>
  </mergeCells>
  <conditionalFormatting sqref="J52:J53 D52:G52 C71 C56 D57:D61 C62:C63 D64:D70">
    <cfRule type="cellIs" dxfId="17" priority="8" operator="lessThan">
      <formula>0</formula>
    </cfRule>
  </conditionalFormatting>
  <conditionalFormatting sqref="C50">
    <cfRule type="cellIs" dxfId="16" priority="7" operator="lessThan">
      <formula>0</formula>
    </cfRule>
  </conditionalFormatting>
  <conditionalFormatting sqref="G53 D53">
    <cfRule type="cellIs" dxfId="15" priority="6" operator="lessThan">
      <formula>0</formula>
    </cfRule>
  </conditionalFormatting>
  <conditionalFormatting sqref="E56:J56">
    <cfRule type="cellIs" dxfId="14" priority="5" operator="lessThan">
      <formula>0</formula>
    </cfRule>
  </conditionalFormatting>
  <conditionalFormatting sqref="J50:J51">
    <cfRule type="cellIs" dxfId="13" priority="4" operator="lessThan">
      <formula>0</formula>
    </cfRule>
  </conditionalFormatting>
  <conditionalFormatting sqref="C72:C73">
    <cfRule type="cellIs" dxfId="12" priority="3" operator="lessThan">
      <formula>0</formula>
    </cfRule>
  </conditionalFormatting>
  <conditionalFormatting sqref="C64:C69">
    <cfRule type="cellIs" dxfId="11" priority="2" operator="lessThan">
      <formula>0</formula>
    </cfRule>
  </conditionalFormatting>
  <conditionalFormatting sqref="C57:C61">
    <cfRule type="cellIs" dxfId="1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opLeftCell="A7" zoomScale="90" zoomScaleNormal="90" workbookViewId="0">
      <selection activeCell="A3" sqref="A3:I28"/>
    </sheetView>
  </sheetViews>
  <sheetFormatPr baseColWidth="10" defaultRowHeight="20.100000000000001" customHeight="1" x14ac:dyDescent="0.25"/>
  <cols>
    <col min="1" max="1" width="17.42578125" style="33" customWidth="1"/>
    <col min="2" max="2" width="11.42578125" style="33"/>
    <col min="3" max="8" width="12.7109375" style="33" customWidth="1"/>
    <col min="9" max="16384" width="11.42578125" style="33"/>
  </cols>
  <sheetData>
    <row r="1" spans="1:13" s="4" customFormat="1" ht="20.100000000000001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" t="s">
        <v>28</v>
      </c>
    </row>
    <row r="2" spans="1:13" s="4" customFormat="1" ht="20.100000000000001" customHeight="1" x14ac:dyDescent="0.25"/>
    <row r="3" spans="1:13" s="4" customFormat="1" ht="20.100000000000001" customHeight="1" x14ac:dyDescent="0.25">
      <c r="A3" s="57" t="s">
        <v>1</v>
      </c>
      <c r="B3" s="57"/>
      <c r="C3" s="5"/>
      <c r="D3" s="5"/>
      <c r="E3" s="5"/>
      <c r="F3" s="5"/>
      <c r="G3" s="5"/>
      <c r="H3" s="6" t="s">
        <v>2</v>
      </c>
      <c r="I3" s="7">
        <v>0.12</v>
      </c>
    </row>
    <row r="4" spans="1:13" s="4" customFormat="1" ht="20.100000000000001" customHeight="1" x14ac:dyDescent="0.25">
      <c r="A4" s="5"/>
      <c r="B4" s="5"/>
      <c r="C4" s="5"/>
      <c r="D4" s="5"/>
      <c r="E4" s="5"/>
      <c r="F4" s="5"/>
      <c r="G4" s="5"/>
      <c r="H4" s="6" t="s">
        <v>3</v>
      </c>
      <c r="I4" s="7">
        <v>0.33</v>
      </c>
    </row>
    <row r="5" spans="1:13" s="4" customFormat="1" ht="20.100000000000001" customHeight="1" x14ac:dyDescent="0.25">
      <c r="A5" s="5"/>
      <c r="B5" s="6" t="s">
        <v>4</v>
      </c>
      <c r="C5" s="8">
        <v>4000</v>
      </c>
      <c r="D5" s="9"/>
      <c r="E5" s="6" t="s">
        <v>5</v>
      </c>
      <c r="F5" s="10">
        <v>-50</v>
      </c>
      <c r="G5" s="5"/>
      <c r="H5" s="6" t="s">
        <v>6</v>
      </c>
      <c r="I5" s="10">
        <v>-200000</v>
      </c>
    </row>
    <row r="6" spans="1:13" s="4" customFormat="1" ht="20.100000000000001" customHeight="1" x14ac:dyDescent="0.25">
      <c r="A6" s="5"/>
      <c r="B6" s="6" t="s">
        <v>7</v>
      </c>
      <c r="C6" s="10">
        <v>100</v>
      </c>
      <c r="D6" s="11"/>
      <c r="E6" s="6" t="s">
        <v>8</v>
      </c>
      <c r="F6" s="10">
        <v>-50000</v>
      </c>
      <c r="G6" s="5"/>
      <c r="H6" s="6" t="s">
        <v>9</v>
      </c>
      <c r="I6" s="10">
        <v>-100000</v>
      </c>
    </row>
    <row r="7" spans="1:13" s="4" customFormat="1" ht="20.100000000000001" customHeight="1" x14ac:dyDescent="0.25"/>
    <row r="8" spans="1:13" s="4" customFormat="1" ht="20.100000000000001" customHeight="1" x14ac:dyDescent="0.25"/>
    <row r="9" spans="1:13" s="4" customFormat="1" ht="20.100000000000001" customHeight="1" x14ac:dyDescent="0.25">
      <c r="A9" s="58" t="s">
        <v>10</v>
      </c>
      <c r="B9" s="58"/>
      <c r="C9" s="12">
        <v>0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</row>
    <row r="10" spans="1:13" s="4" customFormat="1" ht="20.100000000000001" customHeight="1" x14ac:dyDescent="0.25">
      <c r="A10" s="55" t="s">
        <v>11</v>
      </c>
      <c r="B10" s="55"/>
      <c r="C10" s="13"/>
      <c r="D10" s="34">
        <f>Unidades_a_Vender*Precio_de_Venta_Estimado</f>
        <v>400000</v>
      </c>
      <c r="E10" s="34">
        <f>Unidades_a_Vender*Precio_de_Venta_Estimado</f>
        <v>400000</v>
      </c>
      <c r="F10" s="34">
        <f>Unidades_a_Vender*Precio_de_Venta_Estimado</f>
        <v>400000</v>
      </c>
      <c r="G10" s="34">
        <f>Unidades_a_Vender*Precio_de_Venta_Estimado</f>
        <v>400000</v>
      </c>
      <c r="H10" s="34">
        <f>Unidades_a_Vender*Precio_de_Venta_Estimado</f>
        <v>400000</v>
      </c>
    </row>
    <row r="11" spans="1:13" s="4" customFormat="1" ht="20.100000000000001" customHeight="1" x14ac:dyDescent="0.25">
      <c r="A11" s="55" t="s">
        <v>12</v>
      </c>
      <c r="B11" s="55"/>
      <c r="C11" s="13"/>
      <c r="D11" s="34">
        <f>Unidades_a_Vender*Costo_Fabricación</f>
        <v>-200000</v>
      </c>
      <c r="E11" s="34">
        <f>Unidades_a_Vender*Costo_Fabricación</f>
        <v>-200000</v>
      </c>
      <c r="F11" s="34">
        <f>Unidades_a_Vender*Costo_Fabricación</f>
        <v>-200000</v>
      </c>
      <c r="G11" s="34">
        <f>Unidades_a_Vender*Costo_Fabricación</f>
        <v>-200000</v>
      </c>
      <c r="H11" s="34">
        <f>Unidades_a_Vender*Costo_Fabricación</f>
        <v>-200000</v>
      </c>
    </row>
    <row r="12" spans="1:13" s="4" customFormat="1" ht="20.100000000000001" customHeight="1" x14ac:dyDescent="0.25">
      <c r="A12" s="55" t="s">
        <v>13</v>
      </c>
      <c r="B12" s="55"/>
      <c r="C12" s="13"/>
      <c r="D12" s="34">
        <f>Costos_Fijos</f>
        <v>-50000</v>
      </c>
      <c r="E12" s="34">
        <f>Costos_Fijos</f>
        <v>-50000</v>
      </c>
      <c r="F12" s="34">
        <f>Costos_Fijos</f>
        <v>-50000</v>
      </c>
      <c r="G12" s="34">
        <f>Costos_Fijos</f>
        <v>-50000</v>
      </c>
      <c r="H12" s="34">
        <f>Costos_Fijos</f>
        <v>-50000</v>
      </c>
      <c r="K12" s="15"/>
      <c r="L12" s="16"/>
    </row>
    <row r="13" spans="1:13" s="4" customFormat="1" ht="20.100000000000001" customHeight="1" x14ac:dyDescent="0.25">
      <c r="A13" s="55" t="s">
        <v>14</v>
      </c>
      <c r="B13" s="55"/>
      <c r="C13" s="13"/>
      <c r="D13" s="34">
        <f>Inversión_Maqs._y_Equipos/10</f>
        <v>-20000</v>
      </c>
      <c r="E13" s="34">
        <f>Inversión_Maqs._y_Equipos/10</f>
        <v>-20000</v>
      </c>
      <c r="F13" s="34">
        <f>Inversión_Maqs._y_Equipos/10</f>
        <v>-20000</v>
      </c>
      <c r="G13" s="34">
        <f>Inversión_Maqs._y_Equipos/10</f>
        <v>-20000</v>
      </c>
      <c r="H13" s="34">
        <f>Inversión_Maqs._y_Equipos/10</f>
        <v>-20000</v>
      </c>
      <c r="K13" s="15"/>
      <c r="L13" s="17"/>
      <c r="M13" s="17"/>
    </row>
    <row r="14" spans="1:13" s="4" customFormat="1" ht="20.100000000000001" customHeight="1" thickBot="1" x14ac:dyDescent="0.3">
      <c r="A14" s="59" t="s">
        <v>15</v>
      </c>
      <c r="B14" s="59"/>
      <c r="C14" s="18"/>
      <c r="D14" s="35">
        <f>Inversión_Inmuebles/20</f>
        <v>-5000</v>
      </c>
      <c r="E14" s="35">
        <f>Inversión_Inmuebles/20</f>
        <v>-5000</v>
      </c>
      <c r="F14" s="35">
        <f>Inversión_Inmuebles/20</f>
        <v>-5000</v>
      </c>
      <c r="G14" s="35">
        <f>Inversión_Inmuebles/20</f>
        <v>-5000</v>
      </c>
      <c r="H14" s="35">
        <f>Inversión_Inmuebles/20</f>
        <v>-5000</v>
      </c>
      <c r="K14" s="15"/>
      <c r="L14" s="17"/>
      <c r="M14" s="17"/>
    </row>
    <row r="15" spans="1:13" s="4" customFormat="1" ht="20.100000000000001" customHeight="1" x14ac:dyDescent="0.25">
      <c r="A15" s="60" t="s">
        <v>16</v>
      </c>
      <c r="B15" s="60"/>
      <c r="C15" s="20"/>
      <c r="D15" s="36">
        <f>SUM(D10:D14)</f>
        <v>125000</v>
      </c>
      <c r="E15" s="36">
        <f t="shared" ref="E15:H15" si="0">SUM(E10:E14)</f>
        <v>125000</v>
      </c>
      <c r="F15" s="36">
        <f t="shared" si="0"/>
        <v>125000</v>
      </c>
      <c r="G15" s="36">
        <f t="shared" si="0"/>
        <v>125000</v>
      </c>
      <c r="H15" s="36">
        <f t="shared" si="0"/>
        <v>125000</v>
      </c>
      <c r="K15" s="15"/>
      <c r="L15" s="17"/>
      <c r="M15" s="17"/>
    </row>
    <row r="16" spans="1:13" s="4" customFormat="1" ht="20.100000000000001" customHeight="1" x14ac:dyDescent="0.25">
      <c r="A16" s="60" t="s">
        <v>17</v>
      </c>
      <c r="B16" s="60"/>
      <c r="C16" s="20"/>
      <c r="D16" s="36">
        <f>-D15*Impuesto_de_Renta</f>
        <v>-41250</v>
      </c>
      <c r="E16" s="36">
        <f>-E15*Impuesto_de_Renta</f>
        <v>-41250</v>
      </c>
      <c r="F16" s="36">
        <f>-F15*Impuesto_de_Renta</f>
        <v>-41250</v>
      </c>
      <c r="G16" s="36">
        <f>-G15*Impuesto_de_Renta</f>
        <v>-41250</v>
      </c>
      <c r="H16" s="36">
        <f>-H15*Impuesto_de_Renta</f>
        <v>-41250</v>
      </c>
      <c r="K16" s="15"/>
      <c r="L16" s="17"/>
      <c r="M16" s="17"/>
    </row>
    <row r="17" spans="1:13" s="4" customFormat="1" ht="20.100000000000001" customHeight="1" x14ac:dyDescent="0.25">
      <c r="A17" s="55" t="s">
        <v>18</v>
      </c>
      <c r="B17" s="55"/>
      <c r="C17" s="13"/>
      <c r="D17" s="34">
        <f>-D13</f>
        <v>20000</v>
      </c>
      <c r="E17" s="34">
        <f t="shared" ref="E17:H18" si="1">-E13</f>
        <v>20000</v>
      </c>
      <c r="F17" s="34">
        <f t="shared" si="1"/>
        <v>20000</v>
      </c>
      <c r="G17" s="34">
        <f t="shared" si="1"/>
        <v>20000</v>
      </c>
      <c r="H17" s="34">
        <f t="shared" si="1"/>
        <v>20000</v>
      </c>
      <c r="K17" s="15"/>
      <c r="L17" s="17"/>
      <c r="M17" s="17"/>
    </row>
    <row r="18" spans="1:13" s="4" customFormat="1" ht="20.100000000000001" customHeight="1" x14ac:dyDescent="0.25">
      <c r="A18" s="55" t="s">
        <v>19</v>
      </c>
      <c r="B18" s="55"/>
      <c r="C18" s="13"/>
      <c r="D18" s="34">
        <f>-D14</f>
        <v>5000</v>
      </c>
      <c r="E18" s="34">
        <f t="shared" si="1"/>
        <v>5000</v>
      </c>
      <c r="F18" s="34">
        <f t="shared" si="1"/>
        <v>5000</v>
      </c>
      <c r="G18" s="34">
        <f t="shared" si="1"/>
        <v>5000</v>
      </c>
      <c r="H18" s="34">
        <f t="shared" si="1"/>
        <v>5000</v>
      </c>
      <c r="K18" s="21"/>
      <c r="L18" s="22"/>
      <c r="M18" s="22"/>
    </row>
    <row r="19" spans="1:13" s="4" customFormat="1" ht="20.100000000000001" customHeight="1" x14ac:dyDescent="0.25">
      <c r="A19" s="55" t="s">
        <v>20</v>
      </c>
      <c r="B19" s="55"/>
      <c r="C19" s="13"/>
      <c r="D19" s="14"/>
      <c r="E19" s="14"/>
      <c r="F19" s="14"/>
      <c r="G19" s="14"/>
      <c r="H19" s="34">
        <f>-Inversión_Maqs._y_Equipos+(SUM(D13:H13))</f>
        <v>100000</v>
      </c>
      <c r="K19" s="21"/>
      <c r="L19" s="23"/>
      <c r="M19" s="23"/>
    </row>
    <row r="20" spans="1:13" s="4" customFormat="1" ht="20.100000000000001" customHeight="1" x14ac:dyDescent="0.25">
      <c r="A20" s="55" t="s">
        <v>21</v>
      </c>
      <c r="B20" s="55"/>
      <c r="C20" s="13"/>
      <c r="D20" s="14"/>
      <c r="E20" s="14"/>
      <c r="F20" s="14"/>
      <c r="G20" s="14"/>
      <c r="H20" s="34">
        <f>-Inversión_Inmuebles+(SUM(D14:H14))</f>
        <v>75000</v>
      </c>
      <c r="K20" s="21"/>
    </row>
    <row r="21" spans="1:13" s="4" customFormat="1" ht="20.100000000000001" customHeight="1" x14ac:dyDescent="0.25">
      <c r="A21" s="55" t="s">
        <v>22</v>
      </c>
      <c r="B21" s="55"/>
      <c r="C21" s="34">
        <f>Inversión_Maqs._y_Equipos</f>
        <v>-200000</v>
      </c>
      <c r="D21" s="14"/>
      <c r="E21" s="14"/>
      <c r="F21" s="14"/>
      <c r="G21" s="14"/>
      <c r="H21" s="14"/>
    </row>
    <row r="22" spans="1:13" s="4" customFormat="1" ht="20.100000000000001" customHeight="1" thickBot="1" x14ac:dyDescent="0.3">
      <c r="A22" s="59" t="s">
        <v>23</v>
      </c>
      <c r="B22" s="59"/>
      <c r="C22" s="35">
        <f>Inversión_Inmuebles</f>
        <v>-100000</v>
      </c>
      <c r="D22" s="19"/>
      <c r="E22" s="19"/>
      <c r="F22" s="19"/>
      <c r="G22" s="19"/>
      <c r="H22" s="19"/>
    </row>
    <row r="23" spans="1:13" s="4" customFormat="1" ht="20.100000000000001" customHeight="1" x14ac:dyDescent="0.25">
      <c r="A23" s="24"/>
      <c r="B23" s="25" t="s">
        <v>24</v>
      </c>
      <c r="C23" s="36">
        <f>SUM(C17:C22)</f>
        <v>-300000</v>
      </c>
      <c r="D23" s="36">
        <f>SUM(D17:D22)</f>
        <v>25000</v>
      </c>
      <c r="E23" s="36">
        <f t="shared" ref="E23:H23" si="2">SUM(E17:E22)</f>
        <v>25000</v>
      </c>
      <c r="F23" s="36">
        <f t="shared" si="2"/>
        <v>25000</v>
      </c>
      <c r="G23" s="36">
        <f t="shared" si="2"/>
        <v>25000</v>
      </c>
      <c r="H23" s="36">
        <f t="shared" si="2"/>
        <v>200000</v>
      </c>
    </row>
    <row r="24" spans="1:13" s="4" customFormat="1" ht="20.100000000000001" customHeight="1" x14ac:dyDescent="0.25">
      <c r="A24" s="26"/>
    </row>
    <row r="25" spans="1:13" s="4" customFormat="1" ht="20.100000000000001" customHeight="1" x14ac:dyDescent="0.25">
      <c r="A25" s="61" t="s">
        <v>27</v>
      </c>
      <c r="B25" s="61"/>
      <c r="C25" s="61"/>
    </row>
    <row r="26" spans="1:13" s="4" customFormat="1" ht="20.100000000000001" customHeight="1" x14ac:dyDescent="0.25">
      <c r="A26" s="27"/>
      <c r="B26" s="27"/>
      <c r="C26" s="28"/>
    </row>
    <row r="27" spans="1:13" s="4" customFormat="1" ht="20.100000000000001" customHeight="1" x14ac:dyDescent="0.25">
      <c r="A27" s="29"/>
      <c r="B27" s="30" t="s">
        <v>25</v>
      </c>
      <c r="C27" s="37">
        <f>NPV(Tasa_de_Interés_de_Oportunidad,D23:H23)+C23</f>
        <v>-110580.89519062007</v>
      </c>
    </row>
    <row r="28" spans="1:13" s="4" customFormat="1" ht="20.100000000000001" customHeight="1" x14ac:dyDescent="0.25">
      <c r="A28" s="31"/>
      <c r="B28" s="32" t="s">
        <v>26</v>
      </c>
      <c r="C28" s="38">
        <f>IRR(FLUJO_DE_FONDOS_NETO)</f>
        <v>2.2204460492503131E-16</v>
      </c>
    </row>
  </sheetData>
  <sheetProtection algorithmName="SHA-512" hashValue="rUM/Ni1IUN29JcDBAHb59q0wK2XBZzXZI2Hu+9jOxSji0bsomH18bW+4RMKzf5djkfrP2OJIeT33xc3tLNVmqQ==" saltValue="ewULDHMwdtExwkHwCegaIg==" spinCount="100000" sheet="1" objects="1" scenarios="1"/>
  <customSheetViews>
    <customSheetView guid="{D5AAE84A-DCEC-428B-93AC-9B3C5B012E84}" hiddenRows="1" topLeftCell="A6">
      <selection activeCell="C15" sqref="C15"/>
      <pageMargins left="0.7" right="0.7" top="0.75" bottom="0.75" header="0.3" footer="0.3"/>
      <pageSetup paperSize="9" orientation="portrait" horizontalDpi="0" verticalDpi="0" r:id="rId1"/>
    </customSheetView>
    <customSheetView guid="{29ABABDA-55A7-4534-8284-AB6EADBC98B2}" topLeftCell="A9">
      <selection activeCell="D23" sqref="D23"/>
      <pageMargins left="0.7" right="0.7" top="0.75" bottom="0.75" header="0.3" footer="0.3"/>
      <pageSetup paperSize="9" orientation="portrait" horizontalDpi="0" verticalDpi="0" r:id="rId2"/>
    </customSheetView>
    <customSheetView guid="{266C0D77-A02A-4A1B-9ED1-6D0BAE2F6E14}">
      <selection activeCell="C28" sqref="C28"/>
      <pageMargins left="0.7" right="0.7" top="0.75" bottom="0.75" header="0.3" footer="0.3"/>
      <pageSetup paperSize="9" orientation="portrait" horizontalDpi="0" verticalDpi="0" r:id="rId3"/>
    </customSheetView>
  </customSheetViews>
  <mergeCells count="17">
    <mergeCell ref="A19:B19"/>
    <mergeCell ref="A20:B20"/>
    <mergeCell ref="A21:B21"/>
    <mergeCell ref="A22:B22"/>
    <mergeCell ref="A25:C25"/>
    <mergeCell ref="A18:B18"/>
    <mergeCell ref="A1:K1"/>
    <mergeCell ref="A3:B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conditionalFormatting sqref="A1 H5:H6 B5:E5 A9:A22 A24 B23">
    <cfRule type="cellIs" dxfId="9" priority="10" operator="lessThan">
      <formula>0</formula>
    </cfRule>
  </conditionalFormatting>
  <conditionalFormatting sqref="A3">
    <cfRule type="cellIs" dxfId="8" priority="9" operator="lessThan">
      <formula>0</formula>
    </cfRule>
  </conditionalFormatting>
  <conditionalFormatting sqref="E6 B6">
    <cfRule type="cellIs" dxfId="7" priority="8" operator="lessThan">
      <formula>0</formula>
    </cfRule>
  </conditionalFormatting>
  <conditionalFormatting sqref="C9:H9">
    <cfRule type="cellIs" dxfId="6" priority="7" operator="lessThan">
      <formula>0</formula>
    </cfRule>
  </conditionalFormatting>
  <conditionalFormatting sqref="H3:H4">
    <cfRule type="cellIs" dxfId="5" priority="6" operator="lessThan">
      <formula>0</formula>
    </cfRule>
  </conditionalFormatting>
  <conditionalFormatting sqref="A25:A26">
    <cfRule type="cellIs" dxfId="4" priority="5" operator="lessThan">
      <formula>0</formula>
    </cfRule>
  </conditionalFormatting>
  <conditionalFormatting sqref="K16:K17">
    <cfRule type="cellIs" dxfId="3" priority="2" operator="lessThan">
      <formula>0</formula>
    </cfRule>
  </conditionalFormatting>
  <conditionalFormatting sqref="K12:K13">
    <cfRule type="cellIs" dxfId="2" priority="4" operator="lessThan">
      <formula>0</formula>
    </cfRule>
  </conditionalFormatting>
  <conditionalFormatting sqref="K14:K15">
    <cfRule type="cellIs" dxfId="1" priority="3" operator="lessThan">
      <formula>0</formula>
    </cfRule>
  </conditionalFormatting>
  <conditionalFormatting sqref="L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Hoja1</vt:lpstr>
      <vt:lpstr>Vistas personalizadas</vt:lpstr>
      <vt:lpstr>Costo_Fabricación</vt:lpstr>
      <vt:lpstr>Costos_Fijos</vt:lpstr>
      <vt:lpstr>FLUJO_DE_FONDOS_NETO</vt:lpstr>
      <vt:lpstr>Impuesto_de_Renta</vt:lpstr>
      <vt:lpstr>Inversión_Inmuebles</vt:lpstr>
      <vt:lpstr>Inversión_Maqs._y_Equipos</vt:lpstr>
      <vt:lpstr>Precio_de_Venta_Estimado</vt:lpstr>
      <vt:lpstr>Tasa_de_Interés_de_Oportunidad</vt:lpstr>
      <vt:lpstr>Unidades_a_Vender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2016-10-17T11:29:22Z</dcterms:created>
  <dcterms:modified xsi:type="dcterms:W3CDTF">2019-03-31T23:37:18Z</dcterms:modified>
</cp:coreProperties>
</file>