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OneDrive\Nuevo Delfos\Cursos completos de Excel\02 Medio EAN\02- Archivos del video\"/>
    </mc:Choice>
  </mc:AlternateContent>
  <xr:revisionPtr revIDLastSave="0" documentId="11_1E81745719652FD1CE921DCD72B4E291D7EEE731" xr6:coauthVersionLast="41" xr6:coauthVersionMax="41" xr10:uidLastSave="{00000000-0000-0000-0000-000000000000}"/>
  <bookViews>
    <workbookView xWindow="-120" yWindow="-120" windowWidth="25440" windowHeight="15390" tabRatio="840" xr2:uid="{00000000-000D-0000-FFFF-FFFF00000000}"/>
  </bookViews>
  <sheets>
    <sheet name="Descuento porcentual" sheetId="7" r:id="rId1"/>
    <sheet name="Descuento Fijo" sheetId="8" r:id="rId2"/>
    <sheet name="Mensaje de descuento" sheetId="9" r:id="rId3"/>
    <sheet name="Lista de precios" sheetId="11" r:id="rId4"/>
    <sheet name="Días de Mora" sheetId="10" r:id="rId5"/>
  </sheets>
  <externalReferences>
    <externalReference r:id="rId6"/>
  </externalReferences>
  <definedNames>
    <definedName name="Concepto_Interno">'[1]Datos de entrada'!$C$7</definedName>
    <definedName name="Concepto_para_Rete_Fte">[1]Tablero!$C$33</definedName>
    <definedName name="IVA_Causacion">[1]Tablero!$O$5</definedName>
    <definedName name="IVA_Teorico_Causacion">[1]Tablero!$P$5</definedName>
    <definedName name="mtz_TERCEROS">[1]!Tabla1[#Data]</definedName>
    <definedName name="Primera_persona">'[1]Datos de entrada'!$C$3</definedName>
    <definedName name="Regimen_de_la_Primera_persona">[1]Tablero!$A$4</definedName>
    <definedName name="Regimen_del_tercero">[1]Tablero!$C$4</definedName>
    <definedName name="Rte_Fte_Causacion">[1]Tablero!$L$5</definedName>
    <definedName name="Rte_ICA_Causacion">[1]Tablero!$N$5</definedName>
    <definedName name="Tercera_persona">'[1]Datos de entrada'!$C$5</definedName>
    <definedName name="Tipo_de_persona_de_la_Tercera_persona">[1]Tablero!$C$6</definedName>
    <definedName name="Valor">'[1]Datos de entrada'!$C$9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7" l="1"/>
  <c r="G16" i="7"/>
  <c r="G15" i="7"/>
  <c r="G14" i="7"/>
  <c r="G18" i="7" l="1"/>
  <c r="G17" i="11"/>
  <c r="G16" i="11"/>
  <c r="G15" i="11"/>
  <c r="G14" i="11"/>
  <c r="G17" i="9"/>
  <c r="G16" i="9"/>
  <c r="G15" i="9"/>
  <c r="G14" i="9"/>
  <c r="G17" i="8"/>
  <c r="G16" i="8"/>
  <c r="G15" i="8"/>
  <c r="G14" i="8"/>
  <c r="G18" i="8" l="1"/>
  <c r="G20" i="8" s="1"/>
  <c r="G21" i="8" s="1"/>
  <c r="G22" i="8" s="1"/>
  <c r="G25" i="8" s="1"/>
  <c r="G18" i="9"/>
  <c r="B24" i="9"/>
  <c r="G20" i="9"/>
  <c r="G21" i="9" s="1"/>
  <c r="G22" i="9" s="1"/>
  <c r="G25" i="9" s="1"/>
  <c r="G18" i="11"/>
  <c r="B24" i="11" s="1"/>
  <c r="G20" i="7"/>
  <c r="G21" i="7" s="1"/>
  <c r="G19" i="11" l="1"/>
  <c r="G20" i="11" s="1"/>
  <c r="G21" i="11" s="1"/>
  <c r="G22" i="11" s="1"/>
  <c r="G25" i="11" s="1"/>
  <c r="G22" i="7"/>
  <c r="G25" i="7" s="1"/>
</calcChain>
</file>

<file path=xl/sharedStrings.xml><?xml version="1.0" encoding="utf-8"?>
<sst xmlns="http://schemas.openxmlformats.org/spreadsheetml/2006/main" count="173" uniqueCount="53">
  <si>
    <t>TOTAL A CANCELAR:</t>
  </si>
  <si>
    <t>Total antes de retenciones:</t>
  </si>
  <si>
    <t>Contabilizar I.V.A. Teórico:</t>
  </si>
  <si>
    <t>Ventas en general</t>
  </si>
  <si>
    <t>Concepto de retneción:</t>
  </si>
  <si>
    <t>SUBTOTAL</t>
  </si>
  <si>
    <t>Suministros serviteca</t>
  </si>
  <si>
    <t>Concepto interno:</t>
  </si>
  <si>
    <t>Filtros de aire Ray-Paul</t>
  </si>
  <si>
    <t>Aceite Ray-Paul para todos los usos</t>
  </si>
  <si>
    <t>Aditivo combustible Ray-Paul</t>
  </si>
  <si>
    <t>Gasolina extra (unidad en galones)</t>
  </si>
  <si>
    <t>Valor del ítem</t>
  </si>
  <si>
    <t>Valor unitario</t>
  </si>
  <si>
    <t>Cantidad</t>
  </si>
  <si>
    <t>DESCRIPCIÓN</t>
  </si>
  <si>
    <t>No</t>
  </si>
  <si>
    <t>AutoRetenedor:</t>
  </si>
  <si>
    <t>Naturales_no_declarantes</t>
  </si>
  <si>
    <t>Tipo de persona:</t>
  </si>
  <si>
    <t>Teléfonos:</t>
  </si>
  <si>
    <t>Carrera 34 No 56a-33</t>
  </si>
  <si>
    <t>Dirección:</t>
  </si>
  <si>
    <t>Luis Pérez (Simplificado)</t>
  </si>
  <si>
    <t>Nombre o Razón social:</t>
  </si>
  <si>
    <t>Nº COMPROBANTE:</t>
  </si>
  <si>
    <r>
      <t xml:space="preserve">Tipo de persona: </t>
    </r>
    <r>
      <rPr>
        <b/>
        <sz val="10"/>
        <rFont val="Arial"/>
        <family val="2"/>
      </rPr>
      <t>Gran contribuyente</t>
    </r>
  </si>
  <si>
    <t>FECHA:</t>
  </si>
  <si>
    <t>Nit / CC: Su NIT Régimen: Común de persona jurídica y las SAS</t>
  </si>
  <si>
    <t>CAUSACIÓN No.</t>
  </si>
  <si>
    <t>Serviteca Ray-Paul</t>
  </si>
  <si>
    <t>Total antes de Descento:</t>
  </si>
  <si>
    <t>Descuento del 5% si venta mayor a $ 100.000</t>
  </si>
  <si>
    <t>Descuento de $ 10.000 si venta mayor a $ 100.000</t>
  </si>
  <si>
    <t>Número de factura</t>
  </si>
  <si>
    <t>Valor</t>
  </si>
  <si>
    <t>Fecha de factura</t>
  </si>
  <si>
    <t>Estado</t>
  </si>
  <si>
    <t>Días de mora</t>
  </si>
  <si>
    <t>Pendiente</t>
  </si>
  <si>
    <t>Cancelado</t>
  </si>
  <si>
    <t>Fecha de hoy:</t>
  </si>
  <si>
    <t>Promedio días de mora:</t>
  </si>
  <si>
    <t>Total de ventas:</t>
  </si>
  <si>
    <t>Venta mayor:</t>
  </si>
  <si>
    <t>Año</t>
  </si>
  <si>
    <t>Mes</t>
  </si>
  <si>
    <t>Día</t>
  </si>
  <si>
    <t>Fecha</t>
  </si>
  <si>
    <t>Plantilla simple de facturación</t>
  </si>
  <si>
    <t>DIAGRAMA DE FLUJO DE LA FUNCIÓN SI CONDICIONAL SIMPLE</t>
  </si>
  <si>
    <t>Lista de precios por Producto</t>
  </si>
  <si>
    <t xml:space="preserve">DESCRIPCIÓN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</si>
</sst>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$&quot;\ #,##0_);\(&quot;$&quot;\ #,##0\)"/>
    <numFmt numFmtId="165" formatCode="_-* #,##0.00\ _€_-;\-* #,##0.00\ _€_-;_-* &quot;-&quot;??\ _€_-;_-@_-"/>
    <numFmt numFmtId="166" formatCode="@\ \ "/>
    <numFmt numFmtId="167" formatCode="&quot;Rete ICA del &quot;0.000%"/>
    <numFmt numFmtId="168" formatCode="&quot;Rete Fuente del &quot;0.0%"/>
    <numFmt numFmtId="169" formatCode="&quot;I.V.A. del &quot;0.0%"/>
    <numFmt numFmtId="170" formatCode="_-* #,##0\ _€_-;\-* #,##0\ _€_-;_-* &quot;-&quot;??\ _€_-;_-@_-"/>
    <numFmt numFmtId="171" formatCode="General\ &quot;Cuartos&quot;"/>
    <numFmt numFmtId="172" formatCode="General\ &quot;Gls&quot;"/>
    <numFmt numFmtId="173" formatCode="dd/mm/yyyy;@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9"/>
      <color indexed="55"/>
      <name val="Arial"/>
      <family val="2"/>
    </font>
    <font>
      <sz val="9"/>
      <color theme="1" tint="0.49998474074526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10"/>
      <color indexed="63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i/>
      <sz val="9"/>
      <color indexed="55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20"/>
      <color indexed="63"/>
      <name val="Arial"/>
      <family val="2"/>
    </font>
    <font>
      <sz val="18"/>
      <color indexed="22"/>
      <name val="Arial Black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6"/>
      <color theme="0"/>
      <name val="Calibri"/>
      <family val="2"/>
      <scheme val="minor"/>
    </font>
    <font>
      <b/>
      <sz val="9"/>
      <color theme="0" tint="-0.34998626667073579"/>
      <name val="Arial"/>
      <family val="2"/>
    </font>
    <font>
      <sz val="9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b/>
      <sz val="11"/>
      <color theme="4" tint="-0.249977111117893"/>
      <name val="Calibri"/>
      <family val="2"/>
      <scheme val="minor"/>
    </font>
    <font>
      <b/>
      <sz val="15"/>
      <color theme="8" tint="-0.249977111117893"/>
      <name val="Calibri"/>
      <family val="2"/>
      <scheme val="minor"/>
    </font>
    <font>
      <sz val="1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theme="0" tint="-0.34998626667073579"/>
      </left>
      <right/>
      <top style="thin">
        <color indexed="55"/>
      </top>
      <bottom style="thin">
        <color indexed="55"/>
      </bottom>
      <diagonal/>
    </border>
    <border>
      <left style="thin">
        <color theme="0" tint="-0.34998626667073579"/>
      </left>
      <right/>
      <top style="thin">
        <color indexed="55"/>
      </top>
      <bottom style="thin">
        <color indexed="22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0" fontId="3" fillId="0" borderId="0"/>
  </cellStyleXfs>
  <cellXfs count="84">
    <xf numFmtId="0" fontId="0" fillId="0" borderId="0" xfId="0"/>
    <xf numFmtId="0" fontId="0" fillId="2" borderId="0" xfId="0" applyFill="1"/>
    <xf numFmtId="0" fontId="3" fillId="0" borderId="0" xfId="2"/>
    <xf numFmtId="0" fontId="3" fillId="2" borderId="0" xfId="2" applyFill="1"/>
    <xf numFmtId="164" fontId="4" fillId="3" borderId="3" xfId="2" applyNumberFormat="1" applyFont="1" applyFill="1" applyBorder="1" applyAlignment="1">
      <alignment vertical="center"/>
    </xf>
    <xf numFmtId="166" fontId="5" fillId="2" borderId="4" xfId="2" applyNumberFormat="1" applyFont="1" applyFill="1" applyBorder="1" applyAlignment="1">
      <alignment horizontal="right" vertical="center"/>
    </xf>
    <xf numFmtId="0" fontId="3" fillId="2" borderId="4" xfId="2" applyFill="1" applyBorder="1"/>
    <xf numFmtId="0" fontId="3" fillId="2" borderId="5" xfId="2" applyFill="1" applyBorder="1" applyAlignment="1">
      <alignment vertical="center"/>
    </xf>
    <xf numFmtId="164" fontId="6" fillId="4" borderId="6" xfId="2" applyNumberFormat="1" applyFont="1" applyFill="1" applyBorder="1" applyAlignment="1">
      <alignment vertical="center"/>
    </xf>
    <xf numFmtId="0" fontId="7" fillId="2" borderId="0" xfId="2" applyFont="1" applyFill="1" applyAlignment="1">
      <alignment vertical="center"/>
    </xf>
    <xf numFmtId="164" fontId="6" fillId="4" borderId="8" xfId="2" applyNumberFormat="1" applyFont="1" applyFill="1" applyBorder="1" applyAlignment="1">
      <alignment vertical="center"/>
    </xf>
    <xf numFmtId="0" fontId="7" fillId="2" borderId="0" xfId="2" applyFont="1" applyFill="1" applyAlignment="1">
      <alignment horizontal="left" vertical="center"/>
    </xf>
    <xf numFmtId="164" fontId="7" fillId="3" borderId="6" xfId="2" applyNumberFormat="1" applyFont="1" applyFill="1" applyBorder="1" applyAlignment="1">
      <alignment vertical="center"/>
    </xf>
    <xf numFmtId="166" fontId="5" fillId="2" borderId="0" xfId="2" applyNumberFormat="1" applyFont="1" applyFill="1" applyAlignment="1">
      <alignment horizontal="right" vertical="center"/>
    </xf>
    <xf numFmtId="0" fontId="7" fillId="2" borderId="0" xfId="2" applyFont="1" applyFill="1" applyAlignment="1">
      <alignment horizontal="right" vertical="center"/>
    </xf>
    <xf numFmtId="169" fontId="5" fillId="2" borderId="0" xfId="2" applyNumberFormat="1" applyFont="1" applyFill="1" applyAlignment="1">
      <alignment horizontal="right" vertical="center"/>
    </xf>
    <xf numFmtId="164" fontId="7" fillId="3" borderId="8" xfId="2" applyNumberFormat="1" applyFont="1" applyFill="1" applyBorder="1" applyAlignment="1">
      <alignment vertical="center"/>
    </xf>
    <xf numFmtId="164" fontId="4" fillId="5" borderId="8" xfId="2" applyNumberFormat="1" applyFont="1" applyFill="1" applyBorder="1" applyAlignment="1">
      <alignment horizontal="right" vertical="center"/>
    </xf>
    <xf numFmtId="170" fontId="4" fillId="2" borderId="0" xfId="1" applyNumberFormat="1" applyFont="1" applyFill="1" applyAlignment="1">
      <alignment horizontal="right" vertical="center"/>
    </xf>
    <xf numFmtId="170" fontId="4" fillId="5" borderId="8" xfId="1" applyNumberFormat="1" applyFont="1" applyFill="1" applyBorder="1" applyAlignment="1">
      <alignment horizontal="right" vertical="center"/>
    </xf>
    <xf numFmtId="0" fontId="7" fillId="5" borderId="11" xfId="2" applyFont="1" applyFill="1" applyBorder="1" applyAlignment="1">
      <alignment vertical="center"/>
    </xf>
    <xf numFmtId="164" fontId="4" fillId="5" borderId="6" xfId="2" applyNumberFormat="1" applyFont="1" applyFill="1" applyBorder="1" applyAlignment="1">
      <alignment horizontal="right" vertical="center"/>
    </xf>
    <xf numFmtId="171" fontId="4" fillId="5" borderId="6" xfId="1" applyNumberFormat="1" applyFont="1" applyFill="1" applyBorder="1" applyAlignment="1">
      <alignment horizontal="right" vertical="center"/>
    </xf>
    <xf numFmtId="172" fontId="4" fillId="5" borderId="6" xfId="1" applyNumberFormat="1" applyFont="1" applyFill="1" applyBorder="1" applyAlignment="1">
      <alignment horizontal="right" vertical="center"/>
    </xf>
    <xf numFmtId="0" fontId="9" fillId="6" borderId="8" xfId="2" applyFont="1" applyFill="1" applyBorder="1" applyAlignment="1">
      <alignment horizontal="right" vertical="center"/>
    </xf>
    <xf numFmtId="0" fontId="9" fillId="6" borderId="9" xfId="2" applyFont="1" applyFill="1" applyBorder="1" applyAlignment="1">
      <alignment horizontal="right" vertical="center"/>
    </xf>
    <xf numFmtId="0" fontId="9" fillId="6" borderId="12" xfId="2" applyFont="1" applyFill="1" applyBorder="1" applyAlignment="1">
      <alignment horizontal="right" vertical="center"/>
    </xf>
    <xf numFmtId="0" fontId="9" fillId="6" borderId="12" xfId="2" applyFont="1" applyFill="1" applyBorder="1" applyAlignment="1">
      <alignment vertical="center"/>
    </xf>
    <xf numFmtId="0" fontId="7" fillId="0" borderId="0" xfId="2" applyFont="1"/>
    <xf numFmtId="0" fontId="10" fillId="3" borderId="0" xfId="2" applyFont="1" applyFill="1" applyAlignment="1">
      <alignment horizontal="left" indent="1"/>
    </xf>
    <xf numFmtId="0" fontId="10" fillId="0" borderId="0" xfId="2" applyFont="1" applyAlignment="1">
      <alignment horizontal="right"/>
    </xf>
    <xf numFmtId="0" fontId="10" fillId="2" borderId="0" xfId="2" applyFont="1" applyFill="1" applyAlignment="1">
      <alignment horizontal="right"/>
    </xf>
    <xf numFmtId="0" fontId="10" fillId="2" borderId="0" xfId="2" applyFont="1" applyFill="1" applyAlignment="1">
      <alignment horizontal="left"/>
    </xf>
    <xf numFmtId="0" fontId="10" fillId="2" borderId="0" xfId="2" applyFont="1" applyFill="1"/>
    <xf numFmtId="0" fontId="11" fillId="0" borderId="0" xfId="2" applyFont="1" applyAlignment="1">
      <alignment horizontal="left"/>
    </xf>
    <xf numFmtId="0" fontId="12" fillId="0" borderId="0" xfId="2" applyFont="1"/>
    <xf numFmtId="0" fontId="13" fillId="0" borderId="0" xfId="2" applyFont="1"/>
    <xf numFmtId="0" fontId="9" fillId="5" borderId="0" xfId="2" applyFont="1" applyFill="1" applyAlignment="1">
      <alignment horizontal="left"/>
    </xf>
    <xf numFmtId="0" fontId="14" fillId="0" borderId="0" xfId="2" applyFont="1" applyAlignment="1">
      <alignment horizontal="right"/>
    </xf>
    <xf numFmtId="0" fontId="15" fillId="0" borderId="0" xfId="2" applyFont="1"/>
    <xf numFmtId="0" fontId="16" fillId="0" borderId="0" xfId="2" applyFont="1"/>
    <xf numFmtId="173" fontId="10" fillId="0" borderId="0" xfId="2" applyNumberFormat="1" applyFont="1" applyAlignment="1">
      <alignment horizontal="left"/>
    </xf>
    <xf numFmtId="0" fontId="18" fillId="7" borderId="2" xfId="2" applyFont="1" applyFill="1" applyBorder="1" applyAlignment="1" applyProtection="1">
      <alignment horizontal="center" vertical="center"/>
      <protection locked="0"/>
    </xf>
    <xf numFmtId="0" fontId="19" fillId="0" borderId="0" xfId="2" applyFont="1" applyAlignment="1">
      <alignment horizontal="right" vertical="center"/>
    </xf>
    <xf numFmtId="0" fontId="20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0" fontId="3" fillId="2" borderId="13" xfId="2" applyFill="1" applyBorder="1" applyAlignment="1">
      <alignment vertical="center"/>
    </xf>
    <xf numFmtId="0" fontId="3" fillId="8" borderId="1" xfId="2" applyFill="1" applyBorder="1"/>
    <xf numFmtId="0" fontId="22" fillId="9" borderId="0" xfId="0" applyFont="1" applyFill="1" applyAlignment="1">
      <alignment horizontal="left" vertical="center"/>
    </xf>
    <xf numFmtId="164" fontId="4" fillId="5" borderId="15" xfId="2" applyNumberFormat="1" applyFont="1" applyFill="1" applyBorder="1" applyAlignment="1">
      <alignment horizontal="right" vertical="center"/>
    </xf>
    <xf numFmtId="164" fontId="4" fillId="5" borderId="14" xfId="2" applyNumberFormat="1" applyFont="1" applyFill="1" applyBorder="1" applyAlignment="1">
      <alignment horizontal="right" vertical="center"/>
    </xf>
    <xf numFmtId="164" fontId="23" fillId="2" borderId="0" xfId="2" applyNumberFormat="1" applyFont="1" applyFill="1" applyAlignment="1">
      <alignment horizontal="right" vertical="center"/>
    </xf>
    <xf numFmtId="0" fontId="24" fillId="10" borderId="0" xfId="2" applyFont="1" applyFill="1" applyAlignment="1">
      <alignment vertical="center"/>
    </xf>
    <xf numFmtId="170" fontId="25" fillId="10" borderId="0" xfId="1" applyNumberFormat="1" applyFont="1" applyFill="1" applyAlignment="1">
      <alignment horizontal="right" vertical="center"/>
    </xf>
    <xf numFmtId="164" fontId="25" fillId="10" borderId="0" xfId="2" applyNumberFormat="1" applyFont="1" applyFill="1" applyAlignment="1">
      <alignment horizontal="right" vertical="center"/>
    </xf>
    <xf numFmtId="0" fontId="24" fillId="0" borderId="0" xfId="2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7" fillId="0" borderId="0" xfId="2" applyNumberFormat="1" applyFont="1" applyAlignment="1">
      <alignment horizontal="right" vertical="center"/>
    </xf>
    <xf numFmtId="14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/>
    <xf numFmtId="0" fontId="7" fillId="5" borderId="8" xfId="2" applyFont="1" applyFill="1" applyBorder="1" applyAlignment="1">
      <alignment vertical="center"/>
    </xf>
    <xf numFmtId="0" fontId="4" fillId="0" borderId="0" xfId="2" applyFont="1" applyAlignment="1">
      <alignment vertical="center"/>
    </xf>
    <xf numFmtId="0" fontId="7" fillId="5" borderId="16" xfId="2" applyFont="1" applyFill="1" applyBorder="1" applyAlignment="1">
      <alignment vertical="center"/>
    </xf>
    <xf numFmtId="0" fontId="7" fillId="5" borderId="12" xfId="2" applyFont="1" applyFill="1" applyBorder="1" applyAlignment="1">
      <alignment vertical="center"/>
    </xf>
    <xf numFmtId="0" fontId="7" fillId="5" borderId="17" xfId="2" applyFont="1" applyFill="1" applyBorder="1" applyAlignment="1">
      <alignment vertical="center"/>
    </xf>
    <xf numFmtId="14" fontId="0" fillId="3" borderId="0" xfId="0" applyNumberFormat="1" applyFill="1"/>
    <xf numFmtId="164" fontId="0" fillId="3" borderId="0" xfId="0" applyNumberFormat="1" applyFill="1"/>
    <xf numFmtId="0" fontId="26" fillId="11" borderId="0" xfId="0" applyFont="1" applyFill="1"/>
    <xf numFmtId="0" fontId="26" fillId="11" borderId="0" xfId="0" applyFont="1" applyFill="1" applyAlignment="1">
      <alignment horizontal="center"/>
    </xf>
    <xf numFmtId="0" fontId="7" fillId="10" borderId="0" xfId="2" applyFont="1" applyFill="1" applyAlignment="1">
      <alignment vertical="center"/>
    </xf>
    <xf numFmtId="0" fontId="28" fillId="2" borderId="0" xfId="0" applyFont="1" applyFill="1"/>
    <xf numFmtId="0" fontId="29" fillId="2" borderId="0" xfId="0" applyFont="1" applyFill="1"/>
    <xf numFmtId="0" fontId="27" fillId="11" borderId="0" xfId="0" applyFont="1" applyFill="1" applyAlignment="1">
      <alignment horizontal="center"/>
    </xf>
    <xf numFmtId="164" fontId="6" fillId="3" borderId="10" xfId="2" applyNumberFormat="1" applyFont="1" applyFill="1" applyBorder="1" applyAlignment="1">
      <alignment horizontal="center" vertical="center"/>
    </xf>
    <xf numFmtId="164" fontId="6" fillId="3" borderId="9" xfId="2" applyNumberFormat="1" applyFont="1" applyFill="1" applyBorder="1" applyAlignment="1">
      <alignment horizontal="center" vertical="center"/>
    </xf>
    <xf numFmtId="168" fontId="5" fillId="2" borderId="0" xfId="2" applyNumberFormat="1" applyFont="1" applyFill="1" applyAlignment="1">
      <alignment horizontal="right" vertical="center"/>
    </xf>
    <xf numFmtId="168" fontId="5" fillId="2" borderId="7" xfId="2" applyNumberFormat="1" applyFont="1" applyFill="1" applyBorder="1" applyAlignment="1">
      <alignment horizontal="right" vertical="center"/>
    </xf>
    <xf numFmtId="167" fontId="5" fillId="2" borderId="0" xfId="2" applyNumberFormat="1" applyFont="1" applyFill="1" applyAlignment="1">
      <alignment horizontal="right" vertical="center"/>
    </xf>
    <xf numFmtId="167" fontId="5" fillId="2" borderId="7" xfId="2" applyNumberFormat="1" applyFont="1" applyFill="1" applyBorder="1" applyAlignment="1">
      <alignment horizontal="right" vertical="center"/>
    </xf>
    <xf numFmtId="0" fontId="9" fillId="3" borderId="0" xfId="2" applyFont="1" applyFill="1" applyAlignment="1">
      <alignment horizontal="left" indent="1"/>
    </xf>
    <xf numFmtId="0" fontId="10" fillId="3" borderId="0" xfId="2" applyFont="1" applyFill="1" applyAlignment="1">
      <alignment horizontal="left" indent="1"/>
    </xf>
    <xf numFmtId="0" fontId="8" fillId="2" borderId="0" xfId="2" applyFont="1" applyFill="1" applyAlignment="1">
      <alignment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2</xdr:row>
      <xdr:rowOff>209550</xdr:rowOff>
    </xdr:from>
    <xdr:to>
      <xdr:col>11</xdr:col>
      <xdr:colOff>228600</xdr:colOff>
      <xdr:row>13</xdr:row>
      <xdr:rowOff>85725</xdr:rowOff>
    </xdr:to>
    <xdr:sp macro="" textlink="">
      <xdr:nvSpPr>
        <xdr:cNvPr id="2" name="Decisió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838950" y="723900"/>
          <a:ext cx="2428875" cy="1933575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CO" sz="1300" b="0"/>
        </a:p>
        <a:p>
          <a:pPr algn="ctr"/>
          <a:r>
            <a:rPr lang="es-CO" sz="1300" b="0"/>
            <a:t>-</a:t>
          </a:r>
        </a:p>
      </xdr:txBody>
    </xdr:sp>
    <xdr:clientData/>
  </xdr:twoCellAnchor>
  <xdr:twoCellAnchor>
    <xdr:from>
      <xdr:col>11</xdr:col>
      <xdr:colOff>228600</xdr:colOff>
      <xdr:row>7</xdr:row>
      <xdr:rowOff>66675</xdr:rowOff>
    </xdr:from>
    <xdr:to>
      <xdr:col>14</xdr:col>
      <xdr:colOff>0</xdr:colOff>
      <xdr:row>7</xdr:row>
      <xdr:rowOff>71438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>
          <a:stCxn id="2" idx="3"/>
        </xdr:cNvCxnSpPr>
      </xdr:nvCxnSpPr>
      <xdr:spPr>
        <a:xfrm flipV="1">
          <a:off x="9496425" y="1685925"/>
          <a:ext cx="1743075" cy="47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538163</xdr:colOff>
      <xdr:row>13</xdr:row>
      <xdr:rowOff>85725</xdr:rowOff>
    </xdr:from>
    <xdr:to>
      <xdr:col>9</xdr:col>
      <xdr:colOff>547687</xdr:colOff>
      <xdr:row>18</xdr:row>
      <xdr:rowOff>76200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>
          <a:stCxn id="2" idx="2"/>
        </xdr:cNvCxnSpPr>
      </xdr:nvCxnSpPr>
      <xdr:spPr>
        <a:xfrm>
          <a:off x="8281988" y="2657475"/>
          <a:ext cx="9524" cy="942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142874</xdr:colOff>
      <xdr:row>5</xdr:row>
      <xdr:rowOff>85725</xdr:rowOff>
    </xdr:from>
    <xdr:to>
      <xdr:col>16</xdr:col>
      <xdr:colOff>200024</xdr:colOff>
      <xdr:row>10</xdr:row>
      <xdr:rowOff>28575</xdr:rowOff>
    </xdr:to>
    <xdr:sp macro="" textlink="">
      <xdr:nvSpPr>
        <xdr:cNvPr id="21" name="Proces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0420349" y="1323975"/>
          <a:ext cx="1743075" cy="70485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CO" sz="1300"/>
        </a:p>
        <a:p>
          <a:pPr algn="ctr"/>
          <a:r>
            <a:rPr lang="es-CO" sz="1300"/>
            <a:t>-</a:t>
          </a:r>
        </a:p>
      </xdr:txBody>
    </xdr:sp>
    <xdr:clientData/>
  </xdr:twoCellAnchor>
  <xdr:twoCellAnchor>
    <xdr:from>
      <xdr:col>8</xdr:col>
      <xdr:colOff>447675</xdr:colOff>
      <xdr:row>18</xdr:row>
      <xdr:rowOff>76200</xdr:rowOff>
    </xdr:from>
    <xdr:to>
      <xdr:col>10</xdr:col>
      <xdr:colOff>666750</xdr:colOff>
      <xdr:row>22</xdr:row>
      <xdr:rowOff>19050</xdr:rowOff>
    </xdr:to>
    <xdr:sp macro="" textlink="">
      <xdr:nvSpPr>
        <xdr:cNvPr id="22" name="Proces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7343775" y="3600450"/>
          <a:ext cx="1743075" cy="70485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CO" sz="1300"/>
        </a:p>
        <a:p>
          <a:pPr algn="ctr"/>
          <a:r>
            <a:rPr lang="es-CO" sz="1300"/>
            <a:t>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2</xdr:row>
      <xdr:rowOff>209550</xdr:rowOff>
    </xdr:from>
    <xdr:to>
      <xdr:col>11</xdr:col>
      <xdr:colOff>228600</xdr:colOff>
      <xdr:row>13</xdr:row>
      <xdr:rowOff>85725</xdr:rowOff>
    </xdr:to>
    <xdr:sp macro="" textlink="">
      <xdr:nvSpPr>
        <xdr:cNvPr id="2" name="Decisió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838950" y="723900"/>
          <a:ext cx="2457450" cy="1933575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CO" sz="1300" b="0"/>
        </a:p>
        <a:p>
          <a:pPr algn="ctr"/>
          <a:r>
            <a:rPr lang="es-CO" sz="1300" b="0"/>
            <a:t>-</a:t>
          </a:r>
        </a:p>
      </xdr:txBody>
    </xdr:sp>
    <xdr:clientData/>
  </xdr:twoCellAnchor>
  <xdr:twoCellAnchor>
    <xdr:from>
      <xdr:col>11</xdr:col>
      <xdr:colOff>228600</xdr:colOff>
      <xdr:row>7</xdr:row>
      <xdr:rowOff>66675</xdr:rowOff>
    </xdr:from>
    <xdr:to>
      <xdr:col>14</xdr:col>
      <xdr:colOff>0</xdr:colOff>
      <xdr:row>7</xdr:row>
      <xdr:rowOff>71438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>
          <a:stCxn id="2" idx="3"/>
        </xdr:cNvCxnSpPr>
      </xdr:nvCxnSpPr>
      <xdr:spPr>
        <a:xfrm flipV="1">
          <a:off x="9296400" y="1685925"/>
          <a:ext cx="876300" cy="47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538163</xdr:colOff>
      <xdr:row>13</xdr:row>
      <xdr:rowOff>85725</xdr:rowOff>
    </xdr:from>
    <xdr:to>
      <xdr:col>9</xdr:col>
      <xdr:colOff>547687</xdr:colOff>
      <xdr:row>18</xdr:row>
      <xdr:rowOff>76200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>
          <a:stCxn id="2" idx="2"/>
        </xdr:cNvCxnSpPr>
      </xdr:nvCxnSpPr>
      <xdr:spPr>
        <a:xfrm>
          <a:off x="8081963" y="2657475"/>
          <a:ext cx="9524" cy="942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142874</xdr:colOff>
      <xdr:row>5</xdr:row>
      <xdr:rowOff>85725</xdr:rowOff>
    </xdr:from>
    <xdr:to>
      <xdr:col>16</xdr:col>
      <xdr:colOff>200024</xdr:colOff>
      <xdr:row>10</xdr:row>
      <xdr:rowOff>28575</xdr:rowOff>
    </xdr:to>
    <xdr:sp macro="" textlink="">
      <xdr:nvSpPr>
        <xdr:cNvPr id="5" name="Proces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172699" y="1323975"/>
          <a:ext cx="1495425" cy="70485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CO" sz="1300"/>
        </a:p>
        <a:p>
          <a:pPr algn="ctr"/>
          <a:r>
            <a:rPr lang="es-CO" sz="1300"/>
            <a:t>-</a:t>
          </a:r>
        </a:p>
      </xdr:txBody>
    </xdr:sp>
    <xdr:clientData/>
  </xdr:twoCellAnchor>
  <xdr:twoCellAnchor>
    <xdr:from>
      <xdr:col>8</xdr:col>
      <xdr:colOff>447675</xdr:colOff>
      <xdr:row>18</xdr:row>
      <xdr:rowOff>76200</xdr:rowOff>
    </xdr:from>
    <xdr:to>
      <xdr:col>10</xdr:col>
      <xdr:colOff>666750</xdr:colOff>
      <xdr:row>22</xdr:row>
      <xdr:rowOff>19050</xdr:rowOff>
    </xdr:to>
    <xdr:sp macro="" textlink="">
      <xdr:nvSpPr>
        <xdr:cNvPr id="6" name="Proces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200900" y="3600450"/>
          <a:ext cx="1771650" cy="70485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CO" sz="1300"/>
        </a:p>
        <a:p>
          <a:pPr algn="ctr"/>
          <a:r>
            <a:rPr lang="es-CO" sz="1300"/>
            <a:t>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2</xdr:row>
      <xdr:rowOff>209550</xdr:rowOff>
    </xdr:from>
    <xdr:to>
      <xdr:col>11</xdr:col>
      <xdr:colOff>228600</xdr:colOff>
      <xdr:row>13</xdr:row>
      <xdr:rowOff>85725</xdr:rowOff>
    </xdr:to>
    <xdr:sp macro="" textlink="">
      <xdr:nvSpPr>
        <xdr:cNvPr id="7" name="Decisió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838950" y="723900"/>
          <a:ext cx="2457450" cy="1933575"/>
        </a:xfrm>
        <a:prstGeom prst="flowChartDecis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CO" sz="1300" b="0"/>
        </a:p>
        <a:p>
          <a:pPr algn="ctr"/>
          <a:r>
            <a:rPr lang="es-CO" sz="1300" b="0"/>
            <a:t>G18 &gt; 100.000</a:t>
          </a:r>
        </a:p>
      </xdr:txBody>
    </xdr:sp>
    <xdr:clientData/>
  </xdr:twoCellAnchor>
  <xdr:twoCellAnchor>
    <xdr:from>
      <xdr:col>11</xdr:col>
      <xdr:colOff>228600</xdr:colOff>
      <xdr:row>7</xdr:row>
      <xdr:rowOff>66675</xdr:rowOff>
    </xdr:from>
    <xdr:to>
      <xdr:col>14</xdr:col>
      <xdr:colOff>0</xdr:colOff>
      <xdr:row>7</xdr:row>
      <xdr:rowOff>71438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>
          <a:stCxn id="7" idx="3"/>
        </xdr:cNvCxnSpPr>
      </xdr:nvCxnSpPr>
      <xdr:spPr>
        <a:xfrm flipV="1">
          <a:off x="9296400" y="1685925"/>
          <a:ext cx="876300" cy="47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538163</xdr:colOff>
      <xdr:row>13</xdr:row>
      <xdr:rowOff>85725</xdr:rowOff>
    </xdr:from>
    <xdr:to>
      <xdr:col>9</xdr:col>
      <xdr:colOff>547687</xdr:colOff>
      <xdr:row>18</xdr:row>
      <xdr:rowOff>76200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>
          <a:stCxn id="7" idx="2"/>
        </xdr:cNvCxnSpPr>
      </xdr:nvCxnSpPr>
      <xdr:spPr>
        <a:xfrm>
          <a:off x="8081963" y="2657475"/>
          <a:ext cx="9524" cy="942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142874</xdr:colOff>
      <xdr:row>5</xdr:row>
      <xdr:rowOff>85725</xdr:rowOff>
    </xdr:from>
    <xdr:to>
      <xdr:col>16</xdr:col>
      <xdr:colOff>200024</xdr:colOff>
      <xdr:row>10</xdr:row>
      <xdr:rowOff>28575</xdr:rowOff>
    </xdr:to>
    <xdr:sp macro="" textlink="">
      <xdr:nvSpPr>
        <xdr:cNvPr id="10" name="Proces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0172699" y="1323975"/>
          <a:ext cx="1495425" cy="70485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CO" sz="1300"/>
        </a:p>
        <a:p>
          <a:pPr algn="ctr"/>
          <a:r>
            <a:rPr lang="es-CO" sz="1300"/>
            <a:t>FELICITACIONES</a:t>
          </a:r>
        </a:p>
      </xdr:txBody>
    </xdr:sp>
    <xdr:clientData/>
  </xdr:twoCellAnchor>
  <xdr:twoCellAnchor>
    <xdr:from>
      <xdr:col>8</xdr:col>
      <xdr:colOff>447675</xdr:colOff>
      <xdr:row>18</xdr:row>
      <xdr:rowOff>76200</xdr:rowOff>
    </xdr:from>
    <xdr:to>
      <xdr:col>10</xdr:col>
      <xdr:colOff>666750</xdr:colOff>
      <xdr:row>22</xdr:row>
      <xdr:rowOff>19050</xdr:rowOff>
    </xdr:to>
    <xdr:sp macro="" textlink="">
      <xdr:nvSpPr>
        <xdr:cNvPr id="11" name="Proceso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7200900" y="3600450"/>
          <a:ext cx="1771650" cy="70485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CO" sz="1300"/>
        </a:p>
        <a:p>
          <a:pPr algn="ctr"/>
          <a:r>
            <a:rPr lang="es-CO" sz="1300"/>
            <a:t>INVITACION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ichard\Computador%20viejo\Curso%20Contabilidad\Curso%20Tableros\Tableros%20Definitivos\Tablero%20de%20Control%20causaci&#243;n%20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de entrada"/>
      <sheetName val="Plantilla sencilla"/>
      <sheetName val="Plantilla detallada"/>
      <sheetName val="Tablero"/>
      <sheetName val="Tipos de persona"/>
      <sheetName val="Terceros"/>
      <sheetName val="mtz_Retenciones"/>
      <sheetName val="Tabla_Rte_Fte_Vs_Tipo_Persona"/>
      <sheetName val="Conceptos Internos Causación"/>
      <sheetName val="Tablero de Control causación 7"/>
    </sheetNames>
    <sheetDataSet>
      <sheetData sheetId="0">
        <row r="3">
          <cell r="C3" t="str">
            <v>Nombre de su Empresa</v>
          </cell>
        </row>
        <row r="5">
          <cell r="C5" t="str">
            <v>Luis Pérez (Simplificado)</v>
          </cell>
        </row>
        <row r="7">
          <cell r="C7" t="str">
            <v>Digitación contenidos</v>
          </cell>
        </row>
        <row r="9">
          <cell r="C9">
            <v>5000000</v>
          </cell>
        </row>
      </sheetData>
      <sheetData sheetId="1" refreshError="1"/>
      <sheetData sheetId="2" refreshError="1"/>
      <sheetData sheetId="3">
        <row r="4">
          <cell r="A4" t="str">
            <v>Común de persona jurídica y las SAS</v>
          </cell>
          <cell r="C4" t="str">
            <v>Simplificado</v>
          </cell>
        </row>
        <row r="5">
          <cell r="L5">
            <v>0.08</v>
          </cell>
          <cell r="N5">
            <v>9.6600000000000002E-3</v>
          </cell>
          <cell r="O5">
            <v>0</v>
          </cell>
          <cell r="P5">
            <v>0.08</v>
          </cell>
        </row>
        <row r="6">
          <cell r="C6" t="str">
            <v>Naturales_no_declarantes</v>
          </cell>
        </row>
        <row r="33">
          <cell r="C33" t="str">
            <v>Servicios En General (*)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"/>
  <sheetViews>
    <sheetView tabSelected="1" workbookViewId="0">
      <selection activeCell="B14" sqref="B14"/>
    </sheetView>
  </sheetViews>
  <sheetFormatPr baseColWidth="10" defaultRowHeight="15" x14ac:dyDescent="0.25"/>
  <cols>
    <col min="1" max="1" width="1.7109375" style="2" customWidth="1"/>
    <col min="2" max="2" width="21" style="2" customWidth="1"/>
    <col min="3" max="5" width="15.140625" style="2" customWidth="1"/>
    <col min="6" max="6" width="14.140625" style="2" customWidth="1"/>
    <col min="7" max="7" width="17.5703125" style="2" customWidth="1"/>
    <col min="8" max="8" width="1.42578125" style="1" customWidth="1"/>
    <col min="9" max="9" width="11.85546875" style="1" bestFit="1" customWidth="1"/>
    <col min="10" max="10" width="11.42578125" style="1"/>
    <col min="11" max="11" width="11.42578125" style="1" customWidth="1"/>
    <col min="12" max="12" width="3.7109375" style="1" customWidth="1"/>
    <col min="13" max="13" width="11.85546875" style="1" bestFit="1" customWidth="1"/>
    <col min="14" max="14" width="1" style="1" customWidth="1"/>
    <col min="15" max="15" width="11.42578125" style="1"/>
    <col min="16" max="16" width="9.85546875" style="1" customWidth="1"/>
    <col min="17" max="17" width="1.140625" style="1" customWidth="1"/>
    <col min="18" max="18" width="11.42578125" style="1"/>
  </cols>
  <sheetData>
    <row r="1" spans="1:17" ht="21" x14ac:dyDescent="0.25">
      <c r="A1" s="48" t="s">
        <v>49</v>
      </c>
      <c r="B1" s="48"/>
      <c r="C1" s="48"/>
      <c r="D1" s="48"/>
      <c r="E1" s="48"/>
      <c r="F1" s="48"/>
      <c r="G1" s="48"/>
    </row>
    <row r="2" spans="1:17" ht="19.5" x14ac:dyDescent="0.3">
      <c r="A2" s="47"/>
      <c r="B2" s="47"/>
      <c r="C2" s="47"/>
      <c r="D2" s="47"/>
      <c r="E2" s="47"/>
      <c r="F2" s="47"/>
      <c r="G2" s="47"/>
      <c r="I2" s="74" t="s">
        <v>50</v>
      </c>
      <c r="J2" s="74"/>
      <c r="K2" s="74"/>
      <c r="L2" s="74"/>
      <c r="M2" s="74"/>
      <c r="N2" s="74"/>
      <c r="O2" s="74"/>
      <c r="P2" s="74"/>
      <c r="Q2" s="74"/>
    </row>
    <row r="3" spans="1:17" ht="27" x14ac:dyDescent="0.25">
      <c r="A3" s="46"/>
      <c r="B3" s="45" t="s">
        <v>30</v>
      </c>
      <c r="C3" s="44"/>
      <c r="D3" s="44"/>
      <c r="E3" s="44"/>
      <c r="F3" s="43" t="s">
        <v>29</v>
      </c>
      <c r="G3" s="42">
        <v>2418</v>
      </c>
    </row>
    <row r="4" spans="1:17" x14ac:dyDescent="0.25">
      <c r="A4" s="7"/>
      <c r="B4" s="2" t="s">
        <v>28</v>
      </c>
      <c r="C4" s="35"/>
      <c r="D4" s="35"/>
      <c r="E4" s="35"/>
      <c r="F4" s="38" t="s">
        <v>27</v>
      </c>
      <c r="G4" s="41">
        <v>42010</v>
      </c>
    </row>
    <row r="5" spans="1:17" x14ac:dyDescent="0.25">
      <c r="A5" s="7"/>
      <c r="B5" s="2" t="s">
        <v>26</v>
      </c>
      <c r="C5" s="40"/>
      <c r="D5" s="40"/>
      <c r="E5" s="39"/>
      <c r="F5" s="38" t="s">
        <v>25</v>
      </c>
      <c r="G5" s="37"/>
    </row>
    <row r="6" spans="1:17" x14ac:dyDescent="0.25">
      <c r="A6" s="7"/>
      <c r="B6" s="36"/>
      <c r="C6" s="36"/>
      <c r="D6" s="36"/>
      <c r="E6" s="36"/>
      <c r="F6" s="35"/>
      <c r="G6" s="34"/>
    </row>
    <row r="7" spans="1:17" x14ac:dyDescent="0.25">
      <c r="A7" s="7"/>
      <c r="B7" s="30" t="s">
        <v>24</v>
      </c>
      <c r="C7" s="81" t="s">
        <v>23</v>
      </c>
      <c r="D7" s="81"/>
      <c r="E7" s="81"/>
      <c r="F7" s="81"/>
      <c r="G7" s="81"/>
      <c r="M7" s="69" t="b">
        <v>1</v>
      </c>
    </row>
    <row r="8" spans="1:17" ht="7.5" customHeight="1" x14ac:dyDescent="0.25">
      <c r="A8" s="7"/>
      <c r="B8" s="31"/>
      <c r="C8" s="32"/>
      <c r="D8" s="32"/>
      <c r="E8" s="32"/>
      <c r="F8" s="32"/>
      <c r="G8" s="32"/>
    </row>
    <row r="9" spans="1:17" x14ac:dyDescent="0.25">
      <c r="A9" s="7"/>
      <c r="B9" s="30" t="s">
        <v>22</v>
      </c>
      <c r="C9" s="82" t="s">
        <v>21</v>
      </c>
      <c r="D9" s="82"/>
      <c r="E9" s="82"/>
      <c r="F9" s="30" t="s">
        <v>20</v>
      </c>
      <c r="G9" s="29">
        <v>654897264</v>
      </c>
    </row>
    <row r="10" spans="1:17" ht="7.5" customHeight="1" x14ac:dyDescent="0.25">
      <c r="A10" s="7"/>
      <c r="B10" s="31"/>
      <c r="C10" s="33"/>
      <c r="D10" s="33"/>
      <c r="E10" s="3"/>
      <c r="F10" s="31"/>
      <c r="G10" s="32"/>
    </row>
    <row r="11" spans="1:17" x14ac:dyDescent="0.25">
      <c r="A11" s="7"/>
      <c r="B11" s="31" t="s">
        <v>19</v>
      </c>
      <c r="C11" s="82" t="s">
        <v>18</v>
      </c>
      <c r="D11" s="82"/>
      <c r="E11" s="82"/>
      <c r="F11" s="30" t="s">
        <v>17</v>
      </c>
      <c r="G11" s="29" t="s">
        <v>16</v>
      </c>
    </row>
    <row r="12" spans="1:17" x14ac:dyDescent="0.25">
      <c r="A12" s="7"/>
      <c r="B12" s="28"/>
      <c r="C12" s="28"/>
      <c r="D12" s="28"/>
      <c r="E12" s="28"/>
      <c r="F12" s="28"/>
      <c r="G12" s="28"/>
    </row>
    <row r="13" spans="1:17" x14ac:dyDescent="0.25">
      <c r="A13" s="7"/>
      <c r="B13" s="27" t="s">
        <v>52</v>
      </c>
      <c r="C13" s="27"/>
      <c r="D13" s="27"/>
      <c r="E13" s="26" t="s">
        <v>14</v>
      </c>
      <c r="F13" s="25" t="s">
        <v>13</v>
      </c>
      <c r="G13" s="24" t="s">
        <v>12</v>
      </c>
    </row>
    <row r="14" spans="1:17" x14ac:dyDescent="0.25">
      <c r="A14" s="7"/>
      <c r="B14" s="20" t="s">
        <v>11</v>
      </c>
      <c r="C14" s="20"/>
      <c r="D14" s="20"/>
      <c r="E14" s="23">
        <v>5.64</v>
      </c>
      <c r="F14" s="21">
        <v>8640</v>
      </c>
      <c r="G14" s="21">
        <f>E14*F14</f>
        <v>48729.599999999999</v>
      </c>
    </row>
    <row r="15" spans="1:17" x14ac:dyDescent="0.25">
      <c r="A15" s="7"/>
      <c r="B15" s="20" t="s">
        <v>10</v>
      </c>
      <c r="C15" s="20"/>
      <c r="D15" s="20"/>
      <c r="E15" s="19">
        <v>2</v>
      </c>
      <c r="F15" s="17">
        <v>6700</v>
      </c>
      <c r="G15" s="17">
        <f>E15*F15</f>
        <v>13400</v>
      </c>
    </row>
    <row r="16" spans="1:17" x14ac:dyDescent="0.25">
      <c r="A16" s="7"/>
      <c r="B16" s="20" t="s">
        <v>9</v>
      </c>
      <c r="C16" s="20"/>
      <c r="D16" s="20"/>
      <c r="E16" s="22">
        <v>2</v>
      </c>
      <c r="F16" s="21">
        <v>11600</v>
      </c>
      <c r="G16" s="17">
        <f>E16*F16</f>
        <v>23200</v>
      </c>
      <c r="K16" s="70" t="b">
        <v>0</v>
      </c>
    </row>
    <row r="17" spans="1:7" x14ac:dyDescent="0.25">
      <c r="A17" s="7"/>
      <c r="B17" s="20" t="s">
        <v>8</v>
      </c>
      <c r="C17" s="20"/>
      <c r="D17" s="20"/>
      <c r="E17" s="19">
        <v>1</v>
      </c>
      <c r="F17" s="17">
        <v>17800</v>
      </c>
      <c r="G17" s="50">
        <f>E17*F17</f>
        <v>17800</v>
      </c>
    </row>
    <row r="18" spans="1:7" x14ac:dyDescent="0.25">
      <c r="A18" s="7"/>
      <c r="B18" s="9"/>
      <c r="C18" s="9"/>
      <c r="D18" s="9"/>
      <c r="E18" s="18"/>
      <c r="F18" s="51" t="s">
        <v>31</v>
      </c>
      <c r="G18" s="49">
        <f>SUM(G14:G17)</f>
        <v>103129.60000000001</v>
      </c>
    </row>
    <row r="19" spans="1:7" x14ac:dyDescent="0.25">
      <c r="A19" s="7"/>
      <c r="B19" s="9"/>
      <c r="C19" s="9"/>
      <c r="D19" s="52"/>
      <c r="E19" s="53"/>
      <c r="F19" s="54" t="s">
        <v>32</v>
      </c>
      <c r="G19" s="17"/>
    </row>
    <row r="20" spans="1:7" x14ac:dyDescent="0.25">
      <c r="A20" s="7"/>
      <c r="B20" s="14" t="s">
        <v>7</v>
      </c>
      <c r="C20" s="83" t="s">
        <v>6</v>
      </c>
      <c r="D20" s="83"/>
      <c r="E20" s="83"/>
      <c r="F20" s="13" t="s">
        <v>5</v>
      </c>
      <c r="G20" s="16">
        <f>G18-G19</f>
        <v>103129.60000000001</v>
      </c>
    </row>
    <row r="21" spans="1:7" x14ac:dyDescent="0.25">
      <c r="A21" s="7"/>
      <c r="B21" s="14" t="s">
        <v>4</v>
      </c>
      <c r="C21" s="83" t="s">
        <v>3</v>
      </c>
      <c r="D21" s="83"/>
      <c r="E21" s="83"/>
      <c r="F21" s="15">
        <v>0.16</v>
      </c>
      <c r="G21" s="10">
        <f>G20*16%</f>
        <v>16500.736000000001</v>
      </c>
    </row>
    <row r="22" spans="1:7" x14ac:dyDescent="0.25">
      <c r="A22" s="7"/>
      <c r="B22" s="14" t="s">
        <v>2</v>
      </c>
      <c r="C22" s="75">
        <v>0</v>
      </c>
      <c r="D22" s="76"/>
      <c r="E22" s="9"/>
      <c r="F22" s="13" t="s">
        <v>1</v>
      </c>
      <c r="G22" s="12">
        <f>G20+G21</f>
        <v>119630.33600000001</v>
      </c>
    </row>
    <row r="23" spans="1:7" x14ac:dyDescent="0.25">
      <c r="A23" s="7"/>
      <c r="B23" s="11"/>
      <c r="C23" s="11"/>
      <c r="D23" s="11"/>
      <c r="E23" s="77">
        <v>0</v>
      </c>
      <c r="F23" s="78"/>
      <c r="G23" s="10">
        <v>0</v>
      </c>
    </row>
    <row r="24" spans="1:7" x14ac:dyDescent="0.25">
      <c r="A24" s="7"/>
      <c r="B24" s="9"/>
      <c r="C24" s="9"/>
      <c r="D24" s="9"/>
      <c r="E24" s="79">
        <v>0</v>
      </c>
      <c r="F24" s="80"/>
      <c r="G24" s="8">
        <v>0</v>
      </c>
    </row>
    <row r="25" spans="1:7" x14ac:dyDescent="0.25">
      <c r="A25" s="7"/>
      <c r="B25" s="6"/>
      <c r="C25" s="6"/>
      <c r="D25" s="6"/>
      <c r="E25" s="6"/>
      <c r="F25" s="5" t="s">
        <v>0</v>
      </c>
      <c r="G25" s="4">
        <f>G22-G23-G24</f>
        <v>119630.33600000001</v>
      </c>
    </row>
    <row r="26" spans="1:7" x14ac:dyDescent="0.25">
      <c r="A26" s="3"/>
      <c r="B26" s="3"/>
      <c r="C26" s="3"/>
      <c r="D26" s="3"/>
      <c r="E26" s="3"/>
      <c r="F26" s="3"/>
      <c r="G26" s="3"/>
    </row>
    <row r="27" spans="1:7" x14ac:dyDescent="0.25">
      <c r="A27" s="3"/>
      <c r="B27" s="3"/>
      <c r="C27" s="3"/>
      <c r="D27" s="3"/>
      <c r="E27" s="3"/>
      <c r="F27" s="3"/>
      <c r="G27" s="3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</sheetData>
  <mergeCells count="9">
    <mergeCell ref="I2:Q2"/>
    <mergeCell ref="C22:D22"/>
    <mergeCell ref="E23:F23"/>
    <mergeCell ref="E24:F24"/>
    <mergeCell ref="C7:G7"/>
    <mergeCell ref="C9:E9"/>
    <mergeCell ref="C11:E11"/>
    <mergeCell ref="C20:E20"/>
    <mergeCell ref="C21:E2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0"/>
  <sheetViews>
    <sheetView workbookViewId="0">
      <selection activeCell="B13" sqref="B13"/>
    </sheetView>
  </sheetViews>
  <sheetFormatPr baseColWidth="10" defaultRowHeight="15" x14ac:dyDescent="0.25"/>
  <cols>
    <col min="1" max="1" width="1.7109375" style="2" customWidth="1"/>
    <col min="2" max="2" width="21" style="2" customWidth="1"/>
    <col min="3" max="5" width="15.140625" style="2" customWidth="1"/>
    <col min="6" max="6" width="14.140625" style="2" customWidth="1"/>
    <col min="7" max="7" width="17.5703125" style="2" customWidth="1"/>
    <col min="8" max="8" width="1.42578125" style="1" customWidth="1"/>
    <col min="9" max="9" width="11.85546875" style="1" bestFit="1" customWidth="1"/>
    <col min="10" max="10" width="11.42578125" style="1"/>
    <col min="11" max="11" width="11.42578125" style="1" customWidth="1"/>
    <col min="12" max="12" width="3.7109375" style="1" customWidth="1"/>
    <col min="13" max="13" width="11.85546875" style="1" bestFit="1" customWidth="1"/>
    <col min="14" max="14" width="1" style="1" customWidth="1"/>
    <col min="15" max="15" width="11.42578125" style="1"/>
    <col min="16" max="16" width="9.85546875" style="1" customWidth="1"/>
    <col min="17" max="17" width="1.140625" style="1" customWidth="1"/>
    <col min="18" max="18" width="11.42578125" style="1"/>
  </cols>
  <sheetData>
    <row r="1" spans="1:17" ht="21" x14ac:dyDescent="0.25">
      <c r="A1" s="48" t="s">
        <v>49</v>
      </c>
      <c r="B1" s="48"/>
      <c r="C1" s="48"/>
      <c r="D1" s="48"/>
      <c r="E1" s="48"/>
      <c r="F1" s="48"/>
      <c r="G1" s="48"/>
    </row>
    <row r="2" spans="1:17" ht="19.5" x14ac:dyDescent="0.3">
      <c r="A2" s="47"/>
      <c r="B2" s="47"/>
      <c r="C2" s="47"/>
      <c r="D2" s="47"/>
      <c r="E2" s="47"/>
      <c r="F2" s="47"/>
      <c r="G2" s="47"/>
      <c r="I2" s="74" t="s">
        <v>50</v>
      </c>
      <c r="J2" s="74"/>
      <c r="K2" s="74"/>
      <c r="L2" s="74"/>
      <c r="M2" s="74"/>
      <c r="N2" s="74"/>
      <c r="O2" s="74"/>
      <c r="P2" s="74"/>
      <c r="Q2" s="74"/>
    </row>
    <row r="3" spans="1:17" ht="27" x14ac:dyDescent="0.25">
      <c r="A3" s="46"/>
      <c r="B3" s="45" t="s">
        <v>30</v>
      </c>
      <c r="C3" s="44"/>
      <c r="D3" s="44"/>
      <c r="E3" s="44"/>
      <c r="F3" s="43" t="s">
        <v>29</v>
      </c>
      <c r="G3" s="42">
        <v>2418</v>
      </c>
    </row>
    <row r="4" spans="1:17" x14ac:dyDescent="0.25">
      <c r="A4" s="7"/>
      <c r="B4" s="2" t="s">
        <v>28</v>
      </c>
      <c r="C4" s="35"/>
      <c r="D4" s="35"/>
      <c r="E4" s="35"/>
      <c r="F4" s="38" t="s">
        <v>27</v>
      </c>
      <c r="G4" s="41">
        <v>42010</v>
      </c>
    </row>
    <row r="5" spans="1:17" x14ac:dyDescent="0.25">
      <c r="A5" s="7"/>
      <c r="B5" s="2" t="s">
        <v>26</v>
      </c>
      <c r="C5" s="40"/>
      <c r="D5" s="40"/>
      <c r="E5" s="39"/>
      <c r="F5" s="38" t="s">
        <v>25</v>
      </c>
      <c r="G5" s="37"/>
    </row>
    <row r="6" spans="1:17" x14ac:dyDescent="0.25">
      <c r="A6" s="7"/>
      <c r="B6" s="36"/>
      <c r="C6" s="36"/>
      <c r="D6" s="36"/>
      <c r="E6" s="36"/>
      <c r="F6" s="35"/>
      <c r="G6" s="34"/>
    </row>
    <row r="7" spans="1:17" x14ac:dyDescent="0.25">
      <c r="A7" s="7"/>
      <c r="B7" s="30" t="s">
        <v>24</v>
      </c>
      <c r="C7" s="81" t="s">
        <v>23</v>
      </c>
      <c r="D7" s="81"/>
      <c r="E7" s="81"/>
      <c r="F7" s="81"/>
      <c r="G7" s="81"/>
      <c r="M7" s="69" t="b">
        <v>1</v>
      </c>
    </row>
    <row r="8" spans="1:17" ht="7.5" customHeight="1" x14ac:dyDescent="0.25">
      <c r="A8" s="7"/>
      <c r="B8" s="31"/>
      <c r="C8" s="32"/>
      <c r="D8" s="32"/>
      <c r="E8" s="32"/>
      <c r="F8" s="32"/>
      <c r="G8" s="32"/>
    </row>
    <row r="9" spans="1:17" x14ac:dyDescent="0.25">
      <c r="A9" s="7"/>
      <c r="B9" s="30" t="s">
        <v>22</v>
      </c>
      <c r="C9" s="82" t="s">
        <v>21</v>
      </c>
      <c r="D9" s="82"/>
      <c r="E9" s="82"/>
      <c r="F9" s="30" t="s">
        <v>20</v>
      </c>
      <c r="G9" s="29">
        <v>654897264</v>
      </c>
    </row>
    <row r="10" spans="1:17" ht="7.5" customHeight="1" x14ac:dyDescent="0.25">
      <c r="A10" s="7"/>
      <c r="B10" s="31"/>
      <c r="C10" s="33"/>
      <c r="D10" s="33"/>
      <c r="E10" s="3"/>
      <c r="F10" s="31"/>
      <c r="G10" s="32"/>
    </row>
    <row r="11" spans="1:17" x14ac:dyDescent="0.25">
      <c r="A11" s="7"/>
      <c r="B11" s="31" t="s">
        <v>19</v>
      </c>
      <c r="C11" s="82" t="s">
        <v>18</v>
      </c>
      <c r="D11" s="82"/>
      <c r="E11" s="82"/>
      <c r="F11" s="30" t="s">
        <v>17</v>
      </c>
      <c r="G11" s="29" t="s">
        <v>16</v>
      </c>
    </row>
    <row r="12" spans="1:17" x14ac:dyDescent="0.25">
      <c r="A12" s="7"/>
      <c r="B12" s="28"/>
      <c r="C12" s="28"/>
      <c r="D12" s="28"/>
      <c r="E12" s="28"/>
      <c r="F12" s="28"/>
      <c r="G12" s="28"/>
    </row>
    <row r="13" spans="1:17" x14ac:dyDescent="0.25">
      <c r="A13" s="7"/>
      <c r="B13" s="27" t="s">
        <v>15</v>
      </c>
      <c r="C13" s="27"/>
      <c r="D13" s="27"/>
      <c r="E13" s="26" t="s">
        <v>14</v>
      </c>
      <c r="F13" s="25" t="s">
        <v>13</v>
      </c>
      <c r="G13" s="24" t="s">
        <v>12</v>
      </c>
    </row>
    <row r="14" spans="1:17" x14ac:dyDescent="0.25">
      <c r="A14" s="7"/>
      <c r="B14" s="20" t="s">
        <v>11</v>
      </c>
      <c r="C14" s="20"/>
      <c r="D14" s="20"/>
      <c r="E14" s="23">
        <v>5.64</v>
      </c>
      <c r="F14" s="21">
        <v>8640</v>
      </c>
      <c r="G14" s="21">
        <f>E14*F14</f>
        <v>48729.599999999999</v>
      </c>
    </row>
    <row r="15" spans="1:17" x14ac:dyDescent="0.25">
      <c r="A15" s="7"/>
      <c r="B15" s="20" t="s">
        <v>10</v>
      </c>
      <c r="C15" s="20"/>
      <c r="D15" s="20"/>
      <c r="E15" s="19">
        <v>2</v>
      </c>
      <c r="F15" s="17">
        <v>6700</v>
      </c>
      <c r="G15" s="17">
        <f>E15*F15</f>
        <v>13400</v>
      </c>
    </row>
    <row r="16" spans="1:17" x14ac:dyDescent="0.25">
      <c r="A16" s="7"/>
      <c r="B16" s="20" t="s">
        <v>9</v>
      </c>
      <c r="C16" s="20"/>
      <c r="D16" s="20"/>
      <c r="E16" s="22">
        <v>2</v>
      </c>
      <c r="F16" s="21">
        <v>11600</v>
      </c>
      <c r="G16" s="17">
        <f>E16*F16</f>
        <v>23200</v>
      </c>
      <c r="K16" s="70" t="b">
        <v>0</v>
      </c>
    </row>
    <row r="17" spans="1:7" x14ac:dyDescent="0.25">
      <c r="A17" s="7"/>
      <c r="B17" s="20" t="s">
        <v>8</v>
      </c>
      <c r="C17" s="20"/>
      <c r="D17" s="20"/>
      <c r="E17" s="19">
        <v>1</v>
      </c>
      <c r="F17" s="17">
        <v>17800</v>
      </c>
      <c r="G17" s="50">
        <f>E17*F17</f>
        <v>17800</v>
      </c>
    </row>
    <row r="18" spans="1:7" x14ac:dyDescent="0.25">
      <c r="A18" s="7"/>
      <c r="B18" s="9"/>
      <c r="C18" s="9"/>
      <c r="D18" s="9"/>
      <c r="E18" s="18"/>
      <c r="F18" s="51" t="s">
        <v>31</v>
      </c>
      <c r="G18" s="49">
        <f>SUM(G14:G17)</f>
        <v>103129.60000000001</v>
      </c>
    </row>
    <row r="19" spans="1:7" x14ac:dyDescent="0.25">
      <c r="A19" s="7"/>
      <c r="B19" s="9"/>
      <c r="C19" s="9"/>
      <c r="D19" s="52"/>
      <c r="E19" s="53"/>
      <c r="F19" s="54" t="s">
        <v>33</v>
      </c>
      <c r="G19" s="17"/>
    </row>
    <row r="20" spans="1:7" x14ac:dyDescent="0.25">
      <c r="A20" s="7"/>
      <c r="B20" s="14" t="s">
        <v>7</v>
      </c>
      <c r="C20" s="83" t="s">
        <v>6</v>
      </c>
      <c r="D20" s="83"/>
      <c r="E20" s="83"/>
      <c r="F20" s="13" t="s">
        <v>5</v>
      </c>
      <c r="G20" s="16">
        <f>G18-G19</f>
        <v>103129.60000000001</v>
      </c>
    </row>
    <row r="21" spans="1:7" x14ac:dyDescent="0.25">
      <c r="A21" s="7"/>
      <c r="B21" s="14" t="s">
        <v>4</v>
      </c>
      <c r="C21" s="83" t="s">
        <v>3</v>
      </c>
      <c r="D21" s="83"/>
      <c r="E21" s="83"/>
      <c r="F21" s="15">
        <v>0.16</v>
      </c>
      <c r="G21" s="10">
        <f>G20*16%</f>
        <v>16500.736000000001</v>
      </c>
    </row>
    <row r="22" spans="1:7" x14ac:dyDescent="0.25">
      <c r="A22" s="7"/>
      <c r="B22" s="14" t="s">
        <v>2</v>
      </c>
      <c r="C22" s="75">
        <v>0</v>
      </c>
      <c r="D22" s="76"/>
      <c r="E22" s="9"/>
      <c r="F22" s="13" t="s">
        <v>1</v>
      </c>
      <c r="G22" s="12">
        <f>G20+G21</f>
        <v>119630.33600000001</v>
      </c>
    </row>
    <row r="23" spans="1:7" x14ac:dyDescent="0.25">
      <c r="A23" s="7"/>
      <c r="B23" s="11"/>
      <c r="C23" s="11"/>
      <c r="D23" s="11"/>
      <c r="E23" s="77">
        <v>0</v>
      </c>
      <c r="F23" s="78"/>
      <c r="G23" s="10">
        <v>0</v>
      </c>
    </row>
    <row r="24" spans="1:7" x14ac:dyDescent="0.25">
      <c r="A24" s="7"/>
      <c r="B24" s="9"/>
      <c r="C24" s="9"/>
      <c r="D24" s="9"/>
      <c r="E24" s="79">
        <v>0</v>
      </c>
      <c r="F24" s="80"/>
      <c r="G24" s="8">
        <v>0</v>
      </c>
    </row>
    <row r="25" spans="1:7" x14ac:dyDescent="0.25">
      <c r="A25" s="7"/>
      <c r="B25" s="6"/>
      <c r="C25" s="6"/>
      <c r="D25" s="6"/>
      <c r="E25" s="6"/>
      <c r="F25" s="5" t="s">
        <v>0</v>
      </c>
      <c r="G25" s="4">
        <f>G22-G23-G24</f>
        <v>119630.33600000001</v>
      </c>
    </row>
    <row r="26" spans="1:7" x14ac:dyDescent="0.25">
      <c r="A26" s="3"/>
      <c r="B26" s="3"/>
      <c r="C26" s="3"/>
      <c r="D26" s="3"/>
      <c r="E26" s="3"/>
      <c r="F26" s="3"/>
      <c r="G26" s="3"/>
    </row>
    <row r="27" spans="1:7" x14ac:dyDescent="0.25">
      <c r="A27" s="3"/>
      <c r="B27" s="3"/>
      <c r="C27" s="3"/>
      <c r="D27" s="3"/>
      <c r="E27" s="3"/>
      <c r="F27" s="3"/>
      <c r="G27" s="3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</sheetData>
  <mergeCells count="9">
    <mergeCell ref="I2:Q2"/>
    <mergeCell ref="E23:F23"/>
    <mergeCell ref="E24:F24"/>
    <mergeCell ref="C7:G7"/>
    <mergeCell ref="C9:E9"/>
    <mergeCell ref="C11:E11"/>
    <mergeCell ref="C20:E20"/>
    <mergeCell ref="C21:E21"/>
    <mergeCell ref="C22:D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0"/>
  <sheetViews>
    <sheetView topLeftCell="A3" workbookViewId="0">
      <selection activeCell="D37" sqref="D37"/>
    </sheetView>
  </sheetViews>
  <sheetFormatPr baseColWidth="10" defaultRowHeight="15" x14ac:dyDescent="0.25"/>
  <cols>
    <col min="1" max="1" width="1.7109375" style="2" customWidth="1"/>
    <col min="2" max="2" width="21" style="2" customWidth="1"/>
    <col min="3" max="5" width="15.140625" style="2" customWidth="1"/>
    <col min="6" max="6" width="14.140625" style="2" customWidth="1"/>
    <col min="7" max="7" width="17.42578125" style="2" customWidth="1"/>
    <col min="8" max="8" width="1.42578125" style="1" customWidth="1"/>
    <col min="9" max="9" width="11.85546875" style="1" bestFit="1" customWidth="1"/>
    <col min="10" max="10" width="11.42578125" style="1"/>
    <col min="11" max="11" width="11.42578125" style="1" customWidth="1"/>
    <col min="12" max="12" width="3.7109375" style="1" customWidth="1"/>
    <col min="13" max="13" width="11.85546875" style="1" bestFit="1" customWidth="1"/>
    <col min="14" max="14" width="1" style="1" customWidth="1"/>
    <col min="15" max="15" width="11.42578125" style="1"/>
    <col min="16" max="16" width="9.85546875" style="1" customWidth="1"/>
    <col min="17" max="17" width="1.140625" style="1" customWidth="1"/>
    <col min="18" max="18" width="11.42578125" style="1"/>
  </cols>
  <sheetData>
    <row r="1" spans="1:17" ht="21" x14ac:dyDescent="0.25">
      <c r="A1" s="48" t="s">
        <v>49</v>
      </c>
      <c r="B1" s="48"/>
      <c r="C1" s="48"/>
      <c r="D1" s="48"/>
      <c r="E1" s="48"/>
      <c r="F1" s="48"/>
      <c r="G1" s="48"/>
    </row>
    <row r="2" spans="1:17" ht="19.5" x14ac:dyDescent="0.3">
      <c r="A2" s="47"/>
      <c r="B2" s="47"/>
      <c r="C2" s="47"/>
      <c r="D2" s="47"/>
      <c r="E2" s="47"/>
      <c r="F2" s="47"/>
      <c r="G2" s="47"/>
      <c r="I2" s="74" t="s">
        <v>50</v>
      </c>
      <c r="J2" s="74"/>
      <c r="K2" s="74"/>
      <c r="L2" s="74"/>
      <c r="M2" s="74"/>
      <c r="N2" s="74"/>
      <c r="O2" s="74"/>
      <c r="P2" s="74"/>
      <c r="Q2" s="74"/>
    </row>
    <row r="3" spans="1:17" ht="27" x14ac:dyDescent="0.25">
      <c r="A3" s="46"/>
      <c r="B3" s="45" t="s">
        <v>30</v>
      </c>
      <c r="C3" s="44"/>
      <c r="D3" s="44"/>
      <c r="E3" s="44"/>
      <c r="F3" s="43" t="s">
        <v>29</v>
      </c>
      <c r="G3" s="42">
        <v>2418</v>
      </c>
    </row>
    <row r="4" spans="1:17" x14ac:dyDescent="0.25">
      <c r="A4" s="7"/>
      <c r="B4" s="2" t="s">
        <v>28</v>
      </c>
      <c r="C4" s="35"/>
      <c r="D4" s="35"/>
      <c r="E4" s="35"/>
      <c r="F4" s="38" t="s">
        <v>27</v>
      </c>
      <c r="G4" s="41">
        <v>42010</v>
      </c>
    </row>
    <row r="5" spans="1:17" x14ac:dyDescent="0.25">
      <c r="A5" s="7"/>
      <c r="B5" s="2" t="s">
        <v>26</v>
      </c>
      <c r="C5" s="40"/>
      <c r="D5" s="40"/>
      <c r="E5" s="39"/>
      <c r="F5" s="38" t="s">
        <v>25</v>
      </c>
      <c r="G5" s="37"/>
    </row>
    <row r="6" spans="1:17" x14ac:dyDescent="0.25">
      <c r="A6" s="7"/>
      <c r="B6" s="36"/>
      <c r="C6" s="36"/>
      <c r="D6" s="36"/>
      <c r="E6" s="36"/>
      <c r="F6" s="35"/>
      <c r="G6" s="34"/>
    </row>
    <row r="7" spans="1:17" x14ac:dyDescent="0.25">
      <c r="A7" s="7"/>
      <c r="B7" s="30" t="s">
        <v>24</v>
      </c>
      <c r="C7" s="81" t="s">
        <v>23</v>
      </c>
      <c r="D7" s="81"/>
      <c r="E7" s="81"/>
      <c r="F7" s="81"/>
      <c r="G7" s="81"/>
      <c r="M7" s="69" t="b">
        <v>1</v>
      </c>
    </row>
    <row r="8" spans="1:17" ht="7.5" customHeight="1" x14ac:dyDescent="0.25">
      <c r="A8" s="7"/>
      <c r="B8" s="31"/>
      <c r="C8" s="32"/>
      <c r="D8" s="32"/>
      <c r="E8" s="32"/>
      <c r="F8" s="32"/>
      <c r="G8" s="32"/>
    </row>
    <row r="9" spans="1:17" x14ac:dyDescent="0.25">
      <c r="A9" s="7"/>
      <c r="B9" s="30" t="s">
        <v>22</v>
      </c>
      <c r="C9" s="82" t="s">
        <v>21</v>
      </c>
      <c r="D9" s="82"/>
      <c r="E9" s="82"/>
      <c r="F9" s="30" t="s">
        <v>20</v>
      </c>
      <c r="G9" s="29">
        <v>654897264</v>
      </c>
    </row>
    <row r="10" spans="1:17" ht="7.5" customHeight="1" x14ac:dyDescent="0.25">
      <c r="A10" s="7"/>
      <c r="B10" s="31"/>
      <c r="C10" s="33"/>
      <c r="D10" s="33"/>
      <c r="E10" s="3"/>
      <c r="F10" s="31"/>
      <c r="G10" s="32"/>
    </row>
    <row r="11" spans="1:17" x14ac:dyDescent="0.25">
      <c r="A11" s="7"/>
      <c r="B11" s="31" t="s">
        <v>19</v>
      </c>
      <c r="C11" s="82" t="s">
        <v>18</v>
      </c>
      <c r="D11" s="82"/>
      <c r="E11" s="82"/>
      <c r="F11" s="30" t="s">
        <v>17</v>
      </c>
      <c r="G11" s="29" t="s">
        <v>16</v>
      </c>
    </row>
    <row r="12" spans="1:17" x14ac:dyDescent="0.25">
      <c r="A12" s="7"/>
      <c r="B12" s="28"/>
      <c r="C12" s="28"/>
      <c r="D12" s="28"/>
      <c r="E12" s="28"/>
      <c r="F12" s="28"/>
      <c r="G12" s="28"/>
    </row>
    <row r="13" spans="1:17" x14ac:dyDescent="0.25">
      <c r="A13" s="7"/>
      <c r="B13" s="27" t="s">
        <v>15</v>
      </c>
      <c r="C13" s="27"/>
      <c r="D13" s="27"/>
      <c r="E13" s="26" t="s">
        <v>14</v>
      </c>
      <c r="F13" s="25" t="s">
        <v>13</v>
      </c>
      <c r="G13" s="24" t="s">
        <v>12</v>
      </c>
    </row>
    <row r="14" spans="1:17" x14ac:dyDescent="0.25">
      <c r="A14" s="7"/>
      <c r="B14" s="20" t="s">
        <v>11</v>
      </c>
      <c r="C14" s="20"/>
      <c r="D14" s="20"/>
      <c r="E14" s="23">
        <v>5.64</v>
      </c>
      <c r="F14" s="21">
        <v>8640</v>
      </c>
      <c r="G14" s="21">
        <f>E14*F14</f>
        <v>48729.599999999999</v>
      </c>
    </row>
    <row r="15" spans="1:17" x14ac:dyDescent="0.25">
      <c r="A15" s="7"/>
      <c r="B15" s="20" t="s">
        <v>10</v>
      </c>
      <c r="C15" s="20"/>
      <c r="D15" s="20"/>
      <c r="E15" s="19">
        <v>2</v>
      </c>
      <c r="F15" s="17">
        <v>6700</v>
      </c>
      <c r="G15" s="17">
        <f>E15*F15</f>
        <v>13400</v>
      </c>
    </row>
    <row r="16" spans="1:17" x14ac:dyDescent="0.25">
      <c r="A16" s="7"/>
      <c r="B16" s="20" t="s">
        <v>9</v>
      </c>
      <c r="C16" s="20"/>
      <c r="D16" s="20"/>
      <c r="E16" s="22">
        <v>2</v>
      </c>
      <c r="F16" s="21">
        <v>11600</v>
      </c>
      <c r="G16" s="17">
        <f>E16*F16</f>
        <v>23200</v>
      </c>
      <c r="K16" s="70" t="b">
        <v>0</v>
      </c>
    </row>
    <row r="17" spans="1:7" x14ac:dyDescent="0.25">
      <c r="A17" s="7"/>
      <c r="B17" s="20" t="s">
        <v>8</v>
      </c>
      <c r="C17" s="20"/>
      <c r="D17" s="20"/>
      <c r="E17" s="19">
        <v>1</v>
      </c>
      <c r="F17" s="17">
        <v>17800</v>
      </c>
      <c r="G17" s="50">
        <f>E17*F17</f>
        <v>17800</v>
      </c>
    </row>
    <row r="18" spans="1:7" x14ac:dyDescent="0.25">
      <c r="A18" s="7"/>
      <c r="B18" s="9"/>
      <c r="C18" s="9"/>
      <c r="D18" s="9"/>
      <c r="E18" s="18"/>
      <c r="F18" s="51" t="s">
        <v>31</v>
      </c>
      <c r="G18" s="49">
        <f>SUM(G14:G17)</f>
        <v>103129.60000000001</v>
      </c>
    </row>
    <row r="19" spans="1:7" x14ac:dyDescent="0.25">
      <c r="A19" s="7"/>
      <c r="B19" s="9"/>
      <c r="C19" s="9"/>
      <c r="D19" s="52"/>
      <c r="E19" s="53"/>
      <c r="F19" s="54" t="s">
        <v>33</v>
      </c>
      <c r="G19" s="17"/>
    </row>
    <row r="20" spans="1:7" x14ac:dyDescent="0.25">
      <c r="A20" s="7"/>
      <c r="B20" s="14" t="s">
        <v>7</v>
      </c>
      <c r="C20" s="83" t="s">
        <v>6</v>
      </c>
      <c r="D20" s="83"/>
      <c r="E20" s="83"/>
      <c r="F20" s="13" t="s">
        <v>5</v>
      </c>
      <c r="G20" s="16">
        <f>G18-G19</f>
        <v>103129.60000000001</v>
      </c>
    </row>
    <row r="21" spans="1:7" x14ac:dyDescent="0.25">
      <c r="A21" s="7"/>
      <c r="B21" s="14" t="s">
        <v>4</v>
      </c>
      <c r="C21" s="83" t="s">
        <v>3</v>
      </c>
      <c r="D21" s="83"/>
      <c r="E21" s="83"/>
      <c r="F21" s="15">
        <v>0.16</v>
      </c>
      <c r="G21" s="10">
        <f>G20*16%</f>
        <v>16500.736000000001</v>
      </c>
    </row>
    <row r="22" spans="1:7" x14ac:dyDescent="0.25">
      <c r="A22" s="7"/>
      <c r="B22" s="14" t="s">
        <v>2</v>
      </c>
      <c r="C22" s="75">
        <v>0</v>
      </c>
      <c r="D22" s="76"/>
      <c r="E22" s="9"/>
      <c r="F22" s="13" t="s">
        <v>1</v>
      </c>
      <c r="G22" s="12">
        <f>G20+G21</f>
        <v>119630.33600000001</v>
      </c>
    </row>
    <row r="23" spans="1:7" x14ac:dyDescent="0.25">
      <c r="A23" s="7"/>
      <c r="B23" s="11"/>
      <c r="C23" s="11"/>
      <c r="D23" s="11"/>
      <c r="E23" s="77">
        <v>0</v>
      </c>
      <c r="F23" s="78"/>
      <c r="G23" s="10">
        <v>0</v>
      </c>
    </row>
    <row r="24" spans="1:7" x14ac:dyDescent="0.25">
      <c r="A24" s="7"/>
      <c r="B24" s="63" t="str">
        <f>IF(G18&gt;100000,"¡ Felicitaciones por tu descuento !","¡ Sigue ugando para ganar !")</f>
        <v>¡ Felicitaciones por tu descuento !</v>
      </c>
      <c r="C24" s="55"/>
      <c r="D24" s="55"/>
      <c r="E24" s="79">
        <v>0</v>
      </c>
      <c r="F24" s="80"/>
      <c r="G24" s="8">
        <v>0</v>
      </c>
    </row>
    <row r="25" spans="1:7" x14ac:dyDescent="0.25">
      <c r="A25" s="7"/>
      <c r="B25" s="6"/>
      <c r="C25" s="6"/>
      <c r="D25" s="6"/>
      <c r="E25" s="6"/>
      <c r="F25" s="5" t="s">
        <v>0</v>
      </c>
      <c r="G25" s="4">
        <f>G22-G23-G24</f>
        <v>119630.33600000001</v>
      </c>
    </row>
    <row r="26" spans="1:7" x14ac:dyDescent="0.25">
      <c r="A26" s="3"/>
      <c r="B26" s="3"/>
      <c r="C26" s="3"/>
      <c r="D26" s="3"/>
      <c r="E26" s="3"/>
      <c r="F26" s="3"/>
      <c r="G26" s="3"/>
    </row>
    <row r="27" spans="1:7" x14ac:dyDescent="0.25">
      <c r="A27" s="3"/>
      <c r="B27" s="3"/>
      <c r="C27" s="3"/>
      <c r="D27" s="3"/>
      <c r="E27" s="3"/>
      <c r="F27" s="3"/>
      <c r="G27" s="3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</sheetData>
  <mergeCells count="9">
    <mergeCell ref="I2:Q2"/>
    <mergeCell ref="E23:F23"/>
    <mergeCell ref="E24:F24"/>
    <mergeCell ref="C7:G7"/>
    <mergeCell ref="C9:E9"/>
    <mergeCell ref="C11:E11"/>
    <mergeCell ref="C20:E20"/>
    <mergeCell ref="C21:E21"/>
    <mergeCell ref="C22:D2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4"/>
  <sheetViews>
    <sheetView zoomScaleNormal="100" workbookViewId="0">
      <selection activeCell="B13" sqref="B13"/>
    </sheetView>
  </sheetViews>
  <sheetFormatPr baseColWidth="10" defaultRowHeight="15" x14ac:dyDescent="0.25"/>
  <cols>
    <col min="1" max="1" width="1.7109375" style="2" customWidth="1"/>
    <col min="2" max="2" width="37.140625" style="2" customWidth="1"/>
    <col min="3" max="4" width="7.5703125" style="2" customWidth="1"/>
    <col min="5" max="5" width="15.140625" style="2" customWidth="1"/>
    <col min="6" max="6" width="14.140625" style="2" customWidth="1"/>
    <col min="7" max="7" width="18.85546875" style="2" customWidth="1"/>
    <col min="8" max="9" width="1.7109375" style="1" customWidth="1"/>
    <col min="10" max="10" width="1.7109375" customWidth="1"/>
    <col min="11" max="11" width="29.85546875" bestFit="1" customWidth="1"/>
  </cols>
  <sheetData>
    <row r="1" spans="1:16" ht="21" x14ac:dyDescent="0.25">
      <c r="A1" s="48" t="s">
        <v>49</v>
      </c>
      <c r="B1" s="48"/>
      <c r="C1" s="48"/>
      <c r="D1" s="48"/>
      <c r="E1" s="48"/>
      <c r="F1" s="48"/>
      <c r="G1" s="48"/>
      <c r="J1" s="1"/>
      <c r="K1" s="1"/>
      <c r="L1" s="1"/>
      <c r="M1" s="1"/>
      <c r="N1" s="1"/>
      <c r="O1" s="1"/>
      <c r="P1" s="1"/>
    </row>
    <row r="2" spans="1:16" ht="19.5" x14ac:dyDescent="0.3">
      <c r="A2" s="47"/>
      <c r="B2" s="47"/>
      <c r="C2" s="47"/>
      <c r="D2" s="47"/>
      <c r="E2" s="47"/>
      <c r="F2" s="47"/>
      <c r="G2" s="47"/>
      <c r="J2" s="72"/>
      <c r="K2" s="1"/>
      <c r="L2" s="1"/>
      <c r="M2" s="1"/>
      <c r="N2" s="1"/>
      <c r="O2" s="1"/>
      <c r="P2" s="1"/>
    </row>
    <row r="3" spans="1:16" ht="27" x14ac:dyDescent="0.25">
      <c r="A3" s="46"/>
      <c r="B3" s="45" t="s">
        <v>30</v>
      </c>
      <c r="C3" s="44"/>
      <c r="D3" s="44"/>
      <c r="E3" s="44"/>
      <c r="F3" s="43" t="s">
        <v>29</v>
      </c>
      <c r="G3" s="42">
        <v>2418</v>
      </c>
      <c r="J3" s="1"/>
      <c r="K3" s="1"/>
      <c r="L3" s="1"/>
      <c r="M3" s="1"/>
      <c r="N3" s="1"/>
      <c r="O3" s="1"/>
      <c r="P3" s="1"/>
    </row>
    <row r="4" spans="1:16" x14ac:dyDescent="0.25">
      <c r="A4" s="7"/>
      <c r="B4" s="2" t="s">
        <v>28</v>
      </c>
      <c r="C4" s="35"/>
      <c r="D4" s="35"/>
      <c r="E4" s="35"/>
      <c r="F4" s="38" t="s">
        <v>27</v>
      </c>
      <c r="G4" s="41">
        <v>42010</v>
      </c>
      <c r="J4" s="1"/>
      <c r="K4" s="1"/>
      <c r="L4" s="1"/>
      <c r="M4" s="1"/>
      <c r="N4" s="1"/>
      <c r="O4" s="1"/>
      <c r="P4" s="1"/>
    </row>
    <row r="5" spans="1:16" x14ac:dyDescent="0.25">
      <c r="A5" s="7"/>
      <c r="B5" s="2" t="s">
        <v>26</v>
      </c>
      <c r="C5" s="40"/>
      <c r="D5" s="40"/>
      <c r="E5" s="39"/>
      <c r="F5" s="38" t="s">
        <v>25</v>
      </c>
      <c r="G5" s="37"/>
      <c r="J5" s="1"/>
      <c r="K5" s="1"/>
      <c r="L5" s="1"/>
      <c r="M5" s="1"/>
      <c r="N5" s="1"/>
      <c r="O5" s="1"/>
      <c r="P5" s="1"/>
    </row>
    <row r="6" spans="1:16" x14ac:dyDescent="0.25">
      <c r="A6" s="7"/>
      <c r="B6" s="36"/>
      <c r="C6" s="36"/>
      <c r="D6" s="36"/>
      <c r="E6" s="36"/>
      <c r="F6" s="35"/>
      <c r="G6" s="34"/>
      <c r="J6" s="1"/>
      <c r="K6" s="1"/>
      <c r="L6" s="1"/>
      <c r="M6" s="1"/>
      <c r="N6" s="1"/>
      <c r="O6" s="1"/>
      <c r="P6" s="1"/>
    </row>
    <row r="7" spans="1:16" x14ac:dyDescent="0.25">
      <c r="A7" s="7"/>
      <c r="B7" s="30" t="s">
        <v>24</v>
      </c>
      <c r="C7" s="81" t="s">
        <v>23</v>
      </c>
      <c r="D7" s="81"/>
      <c r="E7" s="81"/>
      <c r="F7" s="81"/>
      <c r="G7" s="81"/>
      <c r="J7" s="1"/>
      <c r="K7" s="1"/>
      <c r="L7" s="1"/>
      <c r="M7" s="1"/>
      <c r="N7" s="1"/>
      <c r="O7" s="1"/>
      <c r="P7" s="1"/>
    </row>
    <row r="8" spans="1:16" ht="7.5" customHeight="1" x14ac:dyDescent="0.25">
      <c r="A8" s="7"/>
      <c r="B8" s="31"/>
      <c r="C8" s="32"/>
      <c r="D8" s="32"/>
      <c r="E8" s="32"/>
      <c r="F8" s="32"/>
      <c r="G8" s="32"/>
      <c r="J8" s="1"/>
      <c r="K8" s="1"/>
      <c r="L8" s="1"/>
      <c r="M8" s="1"/>
      <c r="N8" s="1"/>
      <c r="O8" s="1"/>
      <c r="P8" s="1"/>
    </row>
    <row r="9" spans="1:16" x14ac:dyDescent="0.25">
      <c r="A9" s="7"/>
      <c r="B9" s="30" t="s">
        <v>22</v>
      </c>
      <c r="C9" s="82" t="s">
        <v>21</v>
      </c>
      <c r="D9" s="82"/>
      <c r="E9" s="82"/>
      <c r="F9" s="30" t="s">
        <v>20</v>
      </c>
      <c r="G9" s="29">
        <v>654897264</v>
      </c>
      <c r="J9" s="1"/>
      <c r="K9" s="1"/>
      <c r="L9" s="1"/>
      <c r="M9" s="1"/>
      <c r="N9" s="1"/>
      <c r="O9" s="1"/>
      <c r="P9" s="1"/>
    </row>
    <row r="10" spans="1:16" ht="7.5" customHeight="1" x14ac:dyDescent="0.25">
      <c r="A10" s="7"/>
      <c r="B10" s="31"/>
      <c r="C10" s="33"/>
      <c r="D10" s="33"/>
      <c r="E10" s="3"/>
      <c r="F10" s="31"/>
      <c r="G10" s="32"/>
      <c r="J10" s="1"/>
      <c r="K10" s="1"/>
      <c r="L10" s="1"/>
      <c r="M10" s="1"/>
      <c r="N10" s="1"/>
      <c r="O10" s="1"/>
      <c r="P10" s="1"/>
    </row>
    <row r="11" spans="1:16" x14ac:dyDescent="0.25">
      <c r="A11" s="7"/>
      <c r="B11" s="31" t="s">
        <v>19</v>
      </c>
      <c r="C11" s="82" t="s">
        <v>18</v>
      </c>
      <c r="D11" s="82"/>
      <c r="E11" s="82"/>
      <c r="F11" s="30" t="s">
        <v>17</v>
      </c>
      <c r="G11" s="29" t="s">
        <v>16</v>
      </c>
      <c r="J11" s="1"/>
      <c r="K11" s="1"/>
      <c r="L11" s="1"/>
      <c r="M11" s="1"/>
      <c r="N11" s="1"/>
      <c r="O11" s="1"/>
      <c r="P11" s="1"/>
    </row>
    <row r="12" spans="1:16" x14ac:dyDescent="0.25">
      <c r="A12" s="7"/>
      <c r="B12" s="28"/>
      <c r="C12" s="28"/>
      <c r="D12" s="28"/>
      <c r="E12" s="28"/>
      <c r="F12" s="28"/>
      <c r="G12" s="28"/>
      <c r="J12" s="1"/>
      <c r="K12" s="73" t="s">
        <v>51</v>
      </c>
      <c r="L12" s="1"/>
      <c r="M12" s="1"/>
      <c r="N12" s="1"/>
      <c r="O12" s="1"/>
      <c r="P12" s="1"/>
    </row>
    <row r="13" spans="1:16" x14ac:dyDescent="0.25">
      <c r="A13" s="7"/>
      <c r="B13" s="27" t="s">
        <v>15</v>
      </c>
      <c r="C13" s="27"/>
      <c r="D13" s="27"/>
      <c r="E13" s="26" t="s">
        <v>14</v>
      </c>
      <c r="F13" s="25" t="s">
        <v>13</v>
      </c>
      <c r="G13" s="24" t="s">
        <v>12</v>
      </c>
      <c r="J13" s="1"/>
      <c r="K13" s="1"/>
      <c r="L13" s="1"/>
      <c r="M13" s="1"/>
      <c r="N13" s="1"/>
      <c r="O13" s="1"/>
      <c r="P13" s="1"/>
    </row>
    <row r="14" spans="1:16" x14ac:dyDescent="0.25">
      <c r="A14" s="7"/>
      <c r="B14" s="64"/>
      <c r="C14" s="65"/>
      <c r="D14" s="20"/>
      <c r="E14" s="23">
        <v>5.64</v>
      </c>
      <c r="F14" s="17"/>
      <c r="G14" s="21">
        <f>E14*F14</f>
        <v>0</v>
      </c>
      <c r="J14" s="1"/>
      <c r="K14" s="62" t="s">
        <v>11</v>
      </c>
      <c r="L14" s="17">
        <v>8640</v>
      </c>
      <c r="M14" s="1"/>
      <c r="N14" s="1"/>
      <c r="O14" s="1"/>
      <c r="P14" s="1"/>
    </row>
    <row r="15" spans="1:16" x14ac:dyDescent="0.25">
      <c r="A15" s="7"/>
      <c r="B15" s="64"/>
      <c r="C15" s="65"/>
      <c r="D15" s="20"/>
      <c r="E15" s="19">
        <v>2</v>
      </c>
      <c r="F15" s="17"/>
      <c r="G15" s="17">
        <f>E15*F15</f>
        <v>0</v>
      </c>
      <c r="J15" s="1"/>
      <c r="K15" s="62" t="s">
        <v>10</v>
      </c>
      <c r="L15" s="17">
        <v>6700</v>
      </c>
      <c r="M15" s="1"/>
      <c r="N15" s="1"/>
      <c r="O15" s="1"/>
      <c r="P15" s="1"/>
    </row>
    <row r="16" spans="1:16" x14ac:dyDescent="0.25">
      <c r="A16" s="7"/>
      <c r="B16" s="64"/>
      <c r="C16" s="65"/>
      <c r="D16" s="20"/>
      <c r="E16" s="22">
        <v>2</v>
      </c>
      <c r="F16" s="17"/>
      <c r="G16" s="17">
        <f>E16*F16</f>
        <v>0</v>
      </c>
      <c r="J16" s="1"/>
      <c r="K16" s="62" t="s">
        <v>9</v>
      </c>
      <c r="L16" s="17">
        <v>11600</v>
      </c>
      <c r="M16" s="1"/>
      <c r="N16" s="1"/>
      <c r="O16" s="1"/>
      <c r="P16" s="1"/>
    </row>
    <row r="17" spans="1:16" x14ac:dyDescent="0.25">
      <c r="A17" s="7"/>
      <c r="B17" s="66"/>
      <c r="C17" s="20"/>
      <c r="D17" s="20"/>
      <c r="E17" s="19">
        <v>1</v>
      </c>
      <c r="F17" s="17"/>
      <c r="G17" s="50">
        <f>E17*F17</f>
        <v>0</v>
      </c>
      <c r="J17" s="1"/>
      <c r="K17" s="62" t="s">
        <v>8</v>
      </c>
      <c r="L17" s="17">
        <v>17800</v>
      </c>
      <c r="M17" s="1"/>
      <c r="N17" s="1"/>
      <c r="O17" s="1"/>
      <c r="P17" s="1"/>
    </row>
    <row r="18" spans="1:16" x14ac:dyDescent="0.25">
      <c r="A18" s="7"/>
      <c r="B18" s="9"/>
      <c r="C18" s="9"/>
      <c r="D18" s="9"/>
      <c r="E18" s="18"/>
      <c r="F18" s="51" t="s">
        <v>31</v>
      </c>
      <c r="G18" s="49">
        <f>SUM(G14:G17)</f>
        <v>0</v>
      </c>
      <c r="J18" s="1"/>
      <c r="K18" s="1"/>
      <c r="L18" s="1"/>
      <c r="M18" s="1"/>
      <c r="N18" s="1"/>
      <c r="O18" s="1"/>
      <c r="P18" s="1"/>
    </row>
    <row r="19" spans="1:16" x14ac:dyDescent="0.25">
      <c r="A19" s="7"/>
      <c r="B19" s="9"/>
      <c r="C19" s="71"/>
      <c r="D19" s="52"/>
      <c r="E19" s="53"/>
      <c r="F19" s="54" t="s">
        <v>33</v>
      </c>
      <c r="G19" s="17">
        <f>IF(G18&gt;100000,10000,0)</f>
        <v>0</v>
      </c>
      <c r="J19" s="1"/>
      <c r="K19" s="1"/>
      <c r="L19" s="1"/>
      <c r="M19" s="1"/>
      <c r="N19" s="1"/>
      <c r="O19" s="1"/>
      <c r="P19" s="1"/>
    </row>
    <row r="20" spans="1:16" x14ac:dyDescent="0.25">
      <c r="A20" s="7"/>
      <c r="B20" s="14" t="s">
        <v>7</v>
      </c>
      <c r="C20" s="83" t="s">
        <v>6</v>
      </c>
      <c r="D20" s="83"/>
      <c r="E20" s="83"/>
      <c r="F20" s="13" t="s">
        <v>5</v>
      </c>
      <c r="G20" s="16">
        <f>G18-G19</f>
        <v>0</v>
      </c>
      <c r="J20" s="1"/>
      <c r="K20" s="1"/>
      <c r="L20" s="1"/>
      <c r="M20" s="1"/>
      <c r="N20" s="1"/>
      <c r="O20" s="1"/>
      <c r="P20" s="1"/>
    </row>
    <row r="21" spans="1:16" x14ac:dyDescent="0.25">
      <c r="A21" s="7"/>
      <c r="B21" s="14" t="s">
        <v>4</v>
      </c>
      <c r="C21" s="83" t="s">
        <v>3</v>
      </c>
      <c r="D21" s="83"/>
      <c r="E21" s="83"/>
      <c r="F21" s="15">
        <v>0.16</v>
      </c>
      <c r="G21" s="10">
        <f>G20*16%</f>
        <v>0</v>
      </c>
      <c r="J21" s="1"/>
      <c r="K21" s="1"/>
      <c r="L21" s="1"/>
      <c r="M21" s="1"/>
      <c r="N21" s="1"/>
      <c r="O21" s="1"/>
      <c r="P21" s="1"/>
    </row>
    <row r="22" spans="1:16" x14ac:dyDescent="0.25">
      <c r="A22" s="7"/>
      <c r="B22" s="14" t="s">
        <v>2</v>
      </c>
      <c r="C22" s="75">
        <v>0</v>
      </c>
      <c r="D22" s="76"/>
      <c r="E22" s="9"/>
      <c r="F22" s="13" t="s">
        <v>1</v>
      </c>
      <c r="G22" s="12">
        <f>G20+G21</f>
        <v>0</v>
      </c>
      <c r="J22" s="1"/>
      <c r="K22" s="1"/>
      <c r="L22" s="1"/>
      <c r="M22" s="1"/>
      <c r="N22" s="1"/>
      <c r="O22" s="1"/>
      <c r="P22" s="1"/>
    </row>
    <row r="23" spans="1:16" x14ac:dyDescent="0.25">
      <c r="A23" s="7"/>
      <c r="B23" s="11"/>
      <c r="C23" s="11"/>
      <c r="D23" s="11"/>
      <c r="E23" s="77">
        <v>0</v>
      </c>
      <c r="F23" s="78"/>
      <c r="G23" s="10">
        <v>0</v>
      </c>
      <c r="J23" s="1"/>
      <c r="K23" s="1"/>
      <c r="L23" s="1"/>
      <c r="M23" s="1"/>
      <c r="N23" s="1"/>
      <c r="O23" s="1"/>
      <c r="P23" s="1"/>
    </row>
    <row r="24" spans="1:16" x14ac:dyDescent="0.25">
      <c r="A24" s="7"/>
      <c r="B24" s="63" t="str">
        <f>IF(G18&gt;100000,"¡ Felicitaciones por tu descuento !","¡ Sigue comprando para ganar tu descuento !")</f>
        <v>¡ Sigue comprando para ganar tu descuento !</v>
      </c>
      <c r="C24" s="55"/>
      <c r="D24" s="55"/>
      <c r="E24" s="79">
        <v>0</v>
      </c>
      <c r="F24" s="80"/>
      <c r="G24" s="8">
        <v>0</v>
      </c>
      <c r="J24" s="1"/>
      <c r="K24" s="1"/>
      <c r="L24" s="1"/>
      <c r="M24" s="1"/>
      <c r="N24" s="1"/>
      <c r="O24" s="1"/>
      <c r="P24" s="1"/>
    </row>
    <row r="25" spans="1:16" x14ac:dyDescent="0.25">
      <c r="A25" s="7"/>
      <c r="B25" s="6"/>
      <c r="C25" s="6"/>
      <c r="D25" s="6"/>
      <c r="E25" s="6"/>
      <c r="F25" s="5" t="s">
        <v>0</v>
      </c>
      <c r="G25" s="4">
        <f>G22-G23-G24</f>
        <v>0</v>
      </c>
      <c r="J25" s="1"/>
      <c r="K25" s="1"/>
      <c r="L25" s="1"/>
      <c r="M25" s="1"/>
      <c r="N25" s="1"/>
      <c r="O25" s="1"/>
      <c r="P25" s="1"/>
    </row>
    <row r="26" spans="1:16" x14ac:dyDescent="0.25">
      <c r="A26" s="3"/>
      <c r="B26" s="3"/>
      <c r="C26" s="3"/>
      <c r="D26" s="3"/>
      <c r="E26" s="3"/>
      <c r="F26" s="3"/>
      <c r="G26" s="3"/>
      <c r="J26" s="1"/>
      <c r="K26" s="1"/>
      <c r="L26" s="1"/>
      <c r="M26" s="1"/>
      <c r="N26" s="1"/>
      <c r="O26" s="1"/>
      <c r="P26" s="1"/>
    </row>
    <row r="27" spans="1:16" x14ac:dyDescent="0.25">
      <c r="A27" s="3"/>
      <c r="B27" s="3"/>
      <c r="C27" s="3"/>
      <c r="D27" s="3"/>
      <c r="E27" s="3"/>
      <c r="F27" s="3"/>
      <c r="G27" s="3"/>
      <c r="J27" s="1"/>
      <c r="K27" s="1"/>
      <c r="L27" s="1"/>
      <c r="M27" s="1"/>
      <c r="N27" s="1"/>
      <c r="O27" s="1"/>
      <c r="P27" s="1"/>
    </row>
    <row r="28" spans="1:16" x14ac:dyDescent="0.25">
      <c r="A28" s="3"/>
      <c r="B28" s="3"/>
      <c r="C28" s="3"/>
      <c r="D28" s="3"/>
      <c r="E28" s="3"/>
      <c r="F28" s="3"/>
      <c r="G28" s="3"/>
      <c r="J28" s="1"/>
      <c r="K28" s="1"/>
      <c r="L28" s="1"/>
      <c r="M28" s="1"/>
      <c r="N28" s="1"/>
      <c r="O28" s="1"/>
      <c r="P28" s="1"/>
    </row>
    <row r="29" spans="1:16" x14ac:dyDescent="0.25">
      <c r="A29" s="3"/>
      <c r="B29" s="3"/>
      <c r="C29" s="3"/>
      <c r="D29" s="3"/>
      <c r="E29" s="3"/>
      <c r="F29" s="3"/>
      <c r="G29" s="3"/>
      <c r="J29" s="1"/>
      <c r="K29" s="1"/>
      <c r="L29" s="1"/>
      <c r="M29" s="1"/>
      <c r="N29" s="1"/>
      <c r="O29" s="1"/>
      <c r="P29" s="1"/>
    </row>
    <row r="30" spans="1:16" x14ac:dyDescent="0.25">
      <c r="A30" s="3"/>
      <c r="B30" s="3"/>
      <c r="C30" s="3"/>
      <c r="D30" s="3"/>
      <c r="E30" s="3"/>
      <c r="F30" s="3"/>
      <c r="G30" s="3"/>
      <c r="J30" s="1"/>
      <c r="K30" s="1"/>
      <c r="L30" s="1"/>
      <c r="M30" s="1"/>
      <c r="N30" s="1"/>
      <c r="O30" s="1"/>
      <c r="P30" s="1"/>
    </row>
    <row r="31" spans="1:16" x14ac:dyDescent="0.25">
      <c r="J31" s="1"/>
      <c r="K31" s="1"/>
      <c r="L31" s="1"/>
      <c r="M31" s="1"/>
      <c r="N31" s="1"/>
      <c r="O31" s="1"/>
      <c r="P31" s="1"/>
    </row>
    <row r="32" spans="1:16" x14ac:dyDescent="0.25">
      <c r="J32" s="1"/>
      <c r="K32" s="1"/>
      <c r="L32" s="1"/>
      <c r="M32" s="1"/>
      <c r="N32" s="1"/>
      <c r="O32" s="1"/>
      <c r="P32" s="1"/>
    </row>
    <row r="33" spans="10:10" x14ac:dyDescent="0.25">
      <c r="J33" s="1"/>
    </row>
    <row r="34" spans="10:10" x14ac:dyDescent="0.25">
      <c r="J34" s="1"/>
    </row>
  </sheetData>
  <mergeCells count="8">
    <mergeCell ref="E23:F23"/>
    <mergeCell ref="E24:F24"/>
    <mergeCell ref="C7:G7"/>
    <mergeCell ref="C9:E9"/>
    <mergeCell ref="C11:E11"/>
    <mergeCell ref="C20:E20"/>
    <mergeCell ref="C21:E21"/>
    <mergeCell ref="C22:D22"/>
  </mergeCells>
  <conditionalFormatting sqref="C24:D24">
    <cfRule type="cellIs" dxfId="0" priority="1" operator="equal">
      <formula>"Hola"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5"/>
  <sheetViews>
    <sheetView zoomScaleNormal="100" workbookViewId="0"/>
  </sheetViews>
  <sheetFormatPr baseColWidth="10" defaultRowHeight="15" x14ac:dyDescent="0.25"/>
  <cols>
    <col min="1" max="1" width="18.140625" customWidth="1"/>
    <col min="2" max="2" width="12" bestFit="1" customWidth="1"/>
    <col min="3" max="3" width="15.42578125" bestFit="1" customWidth="1"/>
    <col min="5" max="5" width="12.7109375" customWidth="1"/>
    <col min="6" max="8" width="8.5703125" customWidth="1"/>
  </cols>
  <sheetData>
    <row r="1" spans="1:9" x14ac:dyDescent="0.25">
      <c r="A1" s="60" t="s">
        <v>41</v>
      </c>
      <c r="B1" s="67"/>
      <c r="D1" s="60" t="s">
        <v>42</v>
      </c>
      <c r="E1" s="61"/>
    </row>
    <row r="3" spans="1:9" x14ac:dyDescent="0.25">
      <c r="A3" s="60" t="s">
        <v>43</v>
      </c>
      <c r="B3" s="68"/>
      <c r="D3" s="60" t="s">
        <v>44</v>
      </c>
      <c r="E3" s="68"/>
    </row>
    <row r="5" spans="1:9" x14ac:dyDescent="0.25">
      <c r="A5" s="57" t="s">
        <v>34</v>
      </c>
      <c r="B5" s="57" t="s">
        <v>35</v>
      </c>
      <c r="C5" s="57" t="s">
        <v>36</v>
      </c>
      <c r="D5" s="57" t="s">
        <v>37</v>
      </c>
      <c r="E5" s="57" t="s">
        <v>38</v>
      </c>
      <c r="F5" s="57" t="s">
        <v>45</v>
      </c>
      <c r="G5" s="57" t="s">
        <v>46</v>
      </c>
      <c r="H5" s="57" t="s">
        <v>47</v>
      </c>
      <c r="I5" s="57" t="s">
        <v>48</v>
      </c>
    </row>
    <row r="6" spans="1:9" x14ac:dyDescent="0.25">
      <c r="A6" s="56">
        <v>2401</v>
      </c>
      <c r="B6" s="58">
        <v>135400</v>
      </c>
      <c r="C6" s="59">
        <v>42006</v>
      </c>
      <c r="D6" t="s">
        <v>39</v>
      </c>
      <c r="I6" s="59"/>
    </row>
    <row r="7" spans="1:9" x14ac:dyDescent="0.25">
      <c r="A7" s="56">
        <v>2402</v>
      </c>
      <c r="B7" s="58">
        <v>13200</v>
      </c>
      <c r="C7" s="59">
        <v>42006</v>
      </c>
      <c r="D7" t="s">
        <v>40</v>
      </c>
      <c r="I7" s="59"/>
    </row>
    <row r="8" spans="1:9" x14ac:dyDescent="0.25">
      <c r="A8" s="56">
        <v>2403</v>
      </c>
      <c r="B8" s="58">
        <v>95300</v>
      </c>
      <c r="C8" s="59">
        <v>42006</v>
      </c>
      <c r="D8" t="s">
        <v>40</v>
      </c>
      <c r="I8" s="59"/>
    </row>
    <row r="9" spans="1:9" x14ac:dyDescent="0.25">
      <c r="A9" s="56">
        <v>2404</v>
      </c>
      <c r="B9" s="58">
        <v>87600</v>
      </c>
      <c r="C9" s="59">
        <v>42006</v>
      </c>
      <c r="D9" t="s">
        <v>39</v>
      </c>
      <c r="I9" s="59"/>
    </row>
    <row r="10" spans="1:9" x14ac:dyDescent="0.25">
      <c r="A10" s="56">
        <v>2405</v>
      </c>
      <c r="B10" s="58">
        <v>247800</v>
      </c>
      <c r="C10" s="59">
        <v>42006</v>
      </c>
      <c r="D10" t="s">
        <v>39</v>
      </c>
      <c r="I10" s="59"/>
    </row>
    <row r="11" spans="1:9" x14ac:dyDescent="0.25">
      <c r="A11" s="56">
        <v>2406</v>
      </c>
      <c r="B11" s="58">
        <v>198650</v>
      </c>
      <c r="C11" s="59">
        <v>42007</v>
      </c>
      <c r="D11" t="s">
        <v>40</v>
      </c>
      <c r="I11" s="59"/>
    </row>
    <row r="12" spans="1:9" x14ac:dyDescent="0.25">
      <c r="A12" s="56">
        <v>2407</v>
      </c>
      <c r="B12" s="58">
        <v>96870</v>
      </c>
      <c r="C12" s="59">
        <v>42007</v>
      </c>
      <c r="D12" t="s">
        <v>40</v>
      </c>
      <c r="I12" s="59"/>
    </row>
    <row r="13" spans="1:9" x14ac:dyDescent="0.25">
      <c r="A13" s="56">
        <v>2408</v>
      </c>
      <c r="B13" s="58">
        <v>54230</v>
      </c>
      <c r="C13" s="59">
        <v>42007</v>
      </c>
      <c r="D13" t="s">
        <v>40</v>
      </c>
      <c r="I13" s="59"/>
    </row>
    <row r="14" spans="1:9" x14ac:dyDescent="0.25">
      <c r="A14" s="56">
        <v>2409</v>
      </c>
      <c r="B14" s="58">
        <v>148900</v>
      </c>
      <c r="C14" s="59">
        <v>42007</v>
      </c>
      <c r="D14" t="s">
        <v>39</v>
      </c>
      <c r="I14" s="59"/>
    </row>
    <row r="15" spans="1:9" x14ac:dyDescent="0.25">
      <c r="A15" s="56">
        <v>2410</v>
      </c>
      <c r="B15" s="58">
        <v>196520</v>
      </c>
      <c r="C15" s="59">
        <v>42008</v>
      </c>
      <c r="D15" t="s">
        <v>39</v>
      </c>
      <c r="I15" s="59"/>
    </row>
    <row r="16" spans="1:9" x14ac:dyDescent="0.25">
      <c r="A16" s="56">
        <v>2411</v>
      </c>
      <c r="B16" s="58">
        <v>86520</v>
      </c>
      <c r="C16" s="59">
        <v>42008</v>
      </c>
      <c r="D16" t="s">
        <v>39</v>
      </c>
      <c r="I16" s="59"/>
    </row>
    <row r="17" spans="1:9" x14ac:dyDescent="0.25">
      <c r="A17" s="56">
        <v>2412</v>
      </c>
      <c r="B17" s="58">
        <v>78500</v>
      </c>
      <c r="C17" s="59">
        <v>42008</v>
      </c>
      <c r="D17" t="s">
        <v>40</v>
      </c>
      <c r="I17" s="59"/>
    </row>
    <row r="18" spans="1:9" x14ac:dyDescent="0.25">
      <c r="A18" s="56">
        <v>2413</v>
      </c>
      <c r="B18" s="58">
        <v>156300</v>
      </c>
      <c r="C18" s="59">
        <v>42008</v>
      </c>
      <c r="D18" t="s">
        <v>40</v>
      </c>
      <c r="I18" s="59"/>
    </row>
    <row r="19" spans="1:9" x14ac:dyDescent="0.25">
      <c r="A19" s="56">
        <v>2414</v>
      </c>
      <c r="B19" s="58">
        <v>68420</v>
      </c>
      <c r="C19" s="59">
        <v>42009</v>
      </c>
      <c r="D19" t="s">
        <v>39</v>
      </c>
      <c r="I19" s="59"/>
    </row>
    <row r="20" spans="1:9" x14ac:dyDescent="0.25">
      <c r="A20" s="56">
        <v>2415</v>
      </c>
      <c r="B20" s="58">
        <v>113000</v>
      </c>
      <c r="C20" s="59">
        <v>42009</v>
      </c>
      <c r="D20" t="s">
        <v>39</v>
      </c>
      <c r="I20" s="59"/>
    </row>
    <row r="21" spans="1:9" x14ac:dyDescent="0.25">
      <c r="A21" s="56">
        <v>2416</v>
      </c>
      <c r="B21" s="58">
        <v>35400</v>
      </c>
      <c r="C21" s="59">
        <v>42009</v>
      </c>
      <c r="D21" t="s">
        <v>40</v>
      </c>
      <c r="I21" s="59"/>
    </row>
    <row r="22" spans="1:9" x14ac:dyDescent="0.25">
      <c r="A22" s="56">
        <v>2417</v>
      </c>
      <c r="B22" s="58">
        <v>158000</v>
      </c>
      <c r="C22" s="59">
        <v>42009</v>
      </c>
      <c r="D22" t="s">
        <v>40</v>
      </c>
      <c r="I22" s="59"/>
    </row>
    <row r="23" spans="1:9" x14ac:dyDescent="0.25">
      <c r="A23" s="56">
        <v>2418</v>
      </c>
      <c r="B23" s="58">
        <v>103130</v>
      </c>
      <c r="C23" s="59">
        <v>42010</v>
      </c>
      <c r="D23" t="s">
        <v>39</v>
      </c>
      <c r="I23" s="59"/>
    </row>
    <row r="24" spans="1:9" x14ac:dyDescent="0.25">
      <c r="A24" s="56">
        <v>2419</v>
      </c>
      <c r="B24" s="58">
        <v>84650</v>
      </c>
      <c r="C24" s="59">
        <v>42010</v>
      </c>
      <c r="D24" t="s">
        <v>39</v>
      </c>
      <c r="I24" s="59"/>
    </row>
    <row r="25" spans="1:9" x14ac:dyDescent="0.25">
      <c r="A25" s="56">
        <v>2420</v>
      </c>
      <c r="B25" s="58">
        <v>99650</v>
      </c>
      <c r="C25" s="59">
        <v>42010</v>
      </c>
      <c r="D25" t="s">
        <v>40</v>
      </c>
      <c r="I25" s="5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Descuento porcentual</vt:lpstr>
      <vt:lpstr>Descuento Fijo</vt:lpstr>
      <vt:lpstr>Mensaje de descuento</vt:lpstr>
      <vt:lpstr>Lista de precios</vt:lpstr>
      <vt:lpstr>Días de Mora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Diseño</cp:lastModifiedBy>
  <dcterms:created xsi:type="dcterms:W3CDTF">2014-12-26T17:02:13Z</dcterms:created>
  <dcterms:modified xsi:type="dcterms:W3CDTF">2019-03-24T14:11:49Z</dcterms:modified>
</cp:coreProperties>
</file>