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slicerCaches/slicerCache1.xml" ContentType="application/vnd.ms-excel.slicerCache+xml"/>
  <Override PartName="/xl/timelineCaches/timelineCache1.xml" ContentType="application/vnd.ms-excel.timeline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tables/table5.xml" ContentType="application/vnd.openxmlformats-officedocument.spreadsheetml.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timelines/timeline1.xml" ContentType="application/vnd.ms-excel.timelin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710C665C-FFA7-4DDE-B97C-8CB08267404F}" xr6:coauthVersionLast="43" xr6:coauthVersionMax="43" xr10:uidLastSave="{00000000-0000-0000-0000-000000000000}"/>
  <bookViews>
    <workbookView xWindow="-120" yWindow="-120" windowWidth="19440" windowHeight="10440" tabRatio="964" firstSheet="3" xr2:uid="{B13F2E6E-FA0E-4B5C-9B0B-64D74DEF8250}"/>
  </bookViews>
  <sheets>
    <sheet name="PEDIDOS" sheetId="9" r:id="rId1"/>
    <sheet name="CLIENTES" sheetId="2" r:id="rId2"/>
    <sheet name="PRODUCTOS" sheetId="4" r:id="rId3"/>
    <sheet name="PAISES" sheetId="3" r:id="rId4"/>
    <sheet name="TD1" sheetId="10" r:id="rId5"/>
    <sheet name="TD2" sheetId="11" r:id="rId6"/>
    <sheet name="TD3" sheetId="12" r:id="rId7"/>
    <sheet name="Caché" sheetId="15" r:id="rId8"/>
    <sheet name="Conexiones" sheetId="16" r:id="rId9"/>
    <sheet name="Meses" sheetId="14" r:id="rId10"/>
  </sheets>
  <definedNames>
    <definedName name="_xlnm._FilterDatabase" localSheetId="0" hidden="1">PEDIDOS!$A$1:$E$561</definedName>
    <definedName name="ID_CLIENTES">CLIENTES!$A$2:$A$12</definedName>
    <definedName name="ID_PAIS">PAISES!$A$2:$A$7</definedName>
    <definedName name="ID_PRODUCTOS">PRODUCTOS!$A$2:$A$9</definedName>
    <definedName name="mtz_MESES">Meses!$A$1:$B$12</definedName>
    <definedName name="NativeTimeline_FECHA">#N/A</definedName>
    <definedName name="SegmentaciónDeDatos_MES_TEXTO">#N/A</definedName>
  </definedNames>
  <calcPr calcId="191029"/>
  <pivotCaches>
    <pivotCache cacheId="0" r:id="rId11"/>
    <pivotCache cacheId="1" r:id="rId12"/>
  </pivotCaches>
  <extLst>
    <ext xmlns:x14="http://schemas.microsoft.com/office/spreadsheetml/2009/9/main" uri="{BBE1A952-AA13-448e-AADC-164F8A28A991}">
      <x14:slicerCaches>
        <x14:slicerCache r:id="rId13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D0CA8CA8-9F24-4464-BF8E-62219DCF47F9}">
      <x15:timelineCacheRefs>
        <x15:timelineCacheRef r:id="rId14"/>
      </x15:timelineCacheRef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15" l="1"/>
  <c r="L2" i="9" l="1"/>
  <c r="L3" i="9"/>
  <c r="L4" i="9"/>
  <c r="L5" i="9"/>
  <c r="L6" i="9"/>
  <c r="L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L49" i="9"/>
  <c r="L50" i="9"/>
  <c r="L51" i="9"/>
  <c r="L52" i="9"/>
  <c r="L53" i="9"/>
  <c r="L54" i="9"/>
  <c r="L55" i="9"/>
  <c r="L56" i="9"/>
  <c r="L57" i="9"/>
  <c r="L58" i="9"/>
  <c r="L59" i="9"/>
  <c r="L60" i="9"/>
  <c r="L61" i="9"/>
  <c r="L62" i="9"/>
  <c r="L63" i="9"/>
  <c r="L64" i="9"/>
  <c r="L65" i="9"/>
  <c r="L66" i="9"/>
  <c r="L67" i="9"/>
  <c r="L68" i="9"/>
  <c r="L69" i="9"/>
  <c r="L70" i="9"/>
  <c r="L71" i="9"/>
  <c r="L72" i="9"/>
  <c r="L73" i="9"/>
  <c r="L74" i="9"/>
  <c r="L75" i="9"/>
  <c r="L76" i="9"/>
  <c r="L77" i="9"/>
  <c r="L78" i="9"/>
  <c r="L79" i="9"/>
  <c r="L80" i="9"/>
  <c r="L81" i="9"/>
  <c r="L82" i="9"/>
  <c r="L83" i="9"/>
  <c r="L84" i="9"/>
  <c r="L85" i="9"/>
  <c r="L86" i="9"/>
  <c r="L87" i="9"/>
  <c r="L88" i="9"/>
  <c r="L89" i="9"/>
  <c r="L90" i="9"/>
  <c r="L91" i="9"/>
  <c r="L92" i="9"/>
  <c r="L93" i="9"/>
  <c r="L94" i="9"/>
  <c r="L95" i="9"/>
  <c r="L96" i="9"/>
  <c r="L97" i="9"/>
  <c r="L98" i="9"/>
  <c r="L99" i="9"/>
  <c r="L100" i="9"/>
  <c r="L101" i="9"/>
  <c r="L102" i="9"/>
  <c r="L103" i="9"/>
  <c r="L104" i="9"/>
  <c r="L105" i="9"/>
  <c r="L106" i="9"/>
  <c r="L107" i="9"/>
  <c r="L108" i="9"/>
  <c r="L109" i="9"/>
  <c r="L110" i="9"/>
  <c r="L111" i="9"/>
  <c r="L112" i="9"/>
  <c r="L113" i="9"/>
  <c r="L114" i="9"/>
  <c r="L115" i="9"/>
  <c r="L116" i="9"/>
  <c r="L117" i="9"/>
  <c r="L118" i="9"/>
  <c r="L119" i="9"/>
  <c r="L120" i="9"/>
  <c r="L121" i="9"/>
  <c r="L122" i="9"/>
  <c r="L123" i="9"/>
  <c r="L124" i="9"/>
  <c r="L125" i="9"/>
  <c r="L126" i="9"/>
  <c r="L127" i="9"/>
  <c r="L128" i="9"/>
  <c r="L129" i="9"/>
  <c r="L130" i="9"/>
  <c r="L131" i="9"/>
  <c r="L132" i="9"/>
  <c r="L133" i="9"/>
  <c r="L134" i="9"/>
  <c r="L135" i="9"/>
  <c r="L136" i="9"/>
  <c r="L137" i="9"/>
  <c r="L138" i="9"/>
  <c r="L139" i="9"/>
  <c r="L140" i="9"/>
  <c r="L141" i="9"/>
  <c r="L142" i="9"/>
  <c r="L143" i="9"/>
  <c r="L144" i="9"/>
  <c r="L145" i="9"/>
  <c r="L146" i="9"/>
  <c r="L147" i="9"/>
  <c r="L148" i="9"/>
  <c r="L149" i="9"/>
  <c r="L150" i="9"/>
  <c r="L151" i="9"/>
  <c r="L152" i="9"/>
  <c r="L153" i="9"/>
  <c r="L154" i="9"/>
  <c r="L155" i="9"/>
  <c r="L156" i="9"/>
  <c r="L157" i="9"/>
  <c r="L158" i="9"/>
  <c r="L159" i="9"/>
  <c r="L160" i="9"/>
  <c r="L161" i="9"/>
  <c r="L162" i="9"/>
  <c r="L163" i="9"/>
  <c r="L164" i="9"/>
  <c r="L165" i="9"/>
  <c r="L166" i="9"/>
  <c r="L167" i="9"/>
  <c r="L168" i="9"/>
  <c r="L169" i="9"/>
  <c r="L170" i="9"/>
  <c r="L171" i="9"/>
  <c r="L172" i="9"/>
  <c r="L173" i="9"/>
  <c r="L174" i="9"/>
  <c r="L175" i="9"/>
  <c r="L176" i="9"/>
  <c r="L177" i="9"/>
  <c r="L178" i="9"/>
  <c r="L179" i="9"/>
  <c r="L180" i="9"/>
  <c r="L181" i="9"/>
  <c r="L182" i="9"/>
  <c r="L183" i="9"/>
  <c r="L184" i="9"/>
  <c r="L185" i="9"/>
  <c r="L186" i="9"/>
  <c r="L187" i="9"/>
  <c r="L188" i="9"/>
  <c r="L189" i="9"/>
  <c r="L190" i="9"/>
  <c r="L191" i="9"/>
  <c r="L192" i="9"/>
  <c r="L193" i="9"/>
  <c r="L194" i="9"/>
  <c r="L195" i="9"/>
  <c r="L196" i="9"/>
  <c r="L197" i="9"/>
  <c r="L198" i="9"/>
  <c r="L199" i="9"/>
  <c r="L200" i="9"/>
  <c r="L201" i="9"/>
  <c r="L202" i="9"/>
  <c r="L203" i="9"/>
  <c r="L204" i="9"/>
  <c r="L205" i="9"/>
  <c r="L206" i="9"/>
  <c r="L207" i="9"/>
  <c r="L208" i="9"/>
  <c r="L209" i="9"/>
  <c r="L210" i="9"/>
  <c r="L211" i="9"/>
  <c r="L212" i="9"/>
  <c r="L213" i="9"/>
  <c r="L214" i="9"/>
  <c r="L215" i="9"/>
  <c r="L216" i="9"/>
  <c r="L217" i="9"/>
  <c r="L218" i="9"/>
  <c r="L219" i="9"/>
  <c r="L220" i="9"/>
  <c r="L221" i="9"/>
  <c r="L222" i="9"/>
  <c r="L223" i="9"/>
  <c r="L224" i="9"/>
  <c r="L225" i="9"/>
  <c r="L226" i="9"/>
  <c r="L227" i="9"/>
  <c r="L228" i="9"/>
  <c r="L229" i="9"/>
  <c r="L230" i="9"/>
  <c r="L231" i="9"/>
  <c r="L232" i="9"/>
  <c r="L233" i="9"/>
  <c r="L234" i="9"/>
  <c r="L235" i="9"/>
  <c r="L236" i="9"/>
  <c r="L237" i="9"/>
  <c r="L238" i="9"/>
  <c r="L239" i="9"/>
  <c r="L240" i="9"/>
  <c r="L241" i="9"/>
  <c r="L242" i="9"/>
  <c r="L243" i="9"/>
  <c r="L244" i="9"/>
  <c r="L245" i="9"/>
  <c r="L246" i="9"/>
  <c r="L247" i="9"/>
  <c r="L248" i="9"/>
  <c r="L249" i="9"/>
  <c r="L250" i="9"/>
  <c r="L251" i="9"/>
  <c r="L252" i="9"/>
  <c r="L253" i="9"/>
  <c r="L254" i="9"/>
  <c r="L255" i="9"/>
  <c r="L256" i="9"/>
  <c r="L257" i="9"/>
  <c r="L258" i="9"/>
  <c r="L259" i="9"/>
  <c r="L260" i="9"/>
  <c r="L261" i="9"/>
  <c r="L262" i="9"/>
  <c r="L263" i="9"/>
  <c r="L264" i="9"/>
  <c r="L265" i="9"/>
  <c r="L266" i="9"/>
  <c r="L267" i="9"/>
  <c r="L268" i="9"/>
  <c r="L269" i="9"/>
  <c r="L270" i="9"/>
  <c r="L271" i="9"/>
  <c r="L272" i="9"/>
  <c r="L273" i="9"/>
  <c r="L274" i="9"/>
  <c r="L275" i="9"/>
  <c r="L276" i="9"/>
  <c r="L277" i="9"/>
  <c r="L278" i="9"/>
  <c r="L279" i="9"/>
  <c r="L280" i="9"/>
  <c r="L281" i="9"/>
  <c r="L282" i="9"/>
  <c r="L283" i="9"/>
  <c r="L284" i="9"/>
  <c r="L285" i="9"/>
  <c r="L286" i="9"/>
  <c r="L287" i="9"/>
  <c r="L288" i="9"/>
  <c r="L289" i="9"/>
  <c r="L290" i="9"/>
  <c r="L291" i="9"/>
  <c r="L292" i="9"/>
  <c r="L293" i="9"/>
  <c r="L294" i="9"/>
  <c r="L295" i="9"/>
  <c r="L296" i="9"/>
  <c r="L297" i="9"/>
  <c r="L298" i="9"/>
  <c r="L299" i="9"/>
  <c r="L300" i="9"/>
  <c r="L301" i="9"/>
  <c r="L302" i="9"/>
  <c r="L303" i="9"/>
  <c r="L304" i="9"/>
  <c r="L305" i="9"/>
  <c r="L306" i="9"/>
  <c r="L307" i="9"/>
  <c r="L308" i="9"/>
  <c r="L309" i="9"/>
  <c r="L310" i="9"/>
  <c r="L311" i="9"/>
  <c r="L312" i="9"/>
  <c r="L313" i="9"/>
  <c r="L314" i="9"/>
  <c r="L315" i="9"/>
  <c r="L316" i="9"/>
  <c r="L317" i="9"/>
  <c r="L318" i="9"/>
  <c r="L319" i="9"/>
  <c r="L320" i="9"/>
  <c r="L321" i="9"/>
  <c r="L322" i="9"/>
  <c r="L323" i="9"/>
  <c r="L324" i="9"/>
  <c r="L325" i="9"/>
  <c r="L326" i="9"/>
  <c r="L327" i="9"/>
  <c r="L328" i="9"/>
  <c r="L329" i="9"/>
  <c r="L330" i="9"/>
  <c r="L331" i="9"/>
  <c r="L332" i="9"/>
  <c r="L333" i="9"/>
  <c r="L334" i="9"/>
  <c r="L335" i="9"/>
  <c r="L336" i="9"/>
  <c r="L337" i="9"/>
  <c r="L338" i="9"/>
  <c r="L339" i="9"/>
  <c r="L340" i="9"/>
  <c r="L341" i="9"/>
  <c r="L342" i="9"/>
  <c r="L343" i="9"/>
  <c r="L344" i="9"/>
  <c r="L345" i="9"/>
  <c r="L346" i="9"/>
  <c r="L347" i="9"/>
  <c r="L348" i="9"/>
  <c r="L349" i="9"/>
  <c r="L350" i="9"/>
  <c r="L351" i="9"/>
  <c r="L352" i="9"/>
  <c r="L353" i="9"/>
  <c r="L354" i="9"/>
  <c r="L355" i="9"/>
  <c r="L356" i="9"/>
  <c r="L357" i="9"/>
  <c r="L358" i="9"/>
  <c r="L359" i="9"/>
  <c r="L360" i="9"/>
  <c r="L361" i="9"/>
  <c r="L362" i="9"/>
  <c r="L363" i="9"/>
  <c r="L364" i="9"/>
  <c r="L365" i="9"/>
  <c r="L366" i="9"/>
  <c r="L367" i="9"/>
  <c r="L368" i="9"/>
  <c r="L369" i="9"/>
  <c r="L370" i="9"/>
  <c r="L371" i="9"/>
  <c r="L372" i="9"/>
  <c r="L373" i="9"/>
  <c r="L374" i="9"/>
  <c r="L375" i="9"/>
  <c r="L376" i="9"/>
  <c r="L377" i="9"/>
  <c r="L378" i="9"/>
  <c r="L379" i="9"/>
  <c r="L380" i="9"/>
  <c r="L381" i="9"/>
  <c r="L382" i="9"/>
  <c r="L383" i="9"/>
  <c r="L384" i="9"/>
  <c r="L385" i="9"/>
  <c r="L386" i="9"/>
  <c r="L387" i="9"/>
  <c r="L388" i="9"/>
  <c r="L389" i="9"/>
  <c r="L390" i="9"/>
  <c r="L391" i="9"/>
  <c r="L392" i="9"/>
  <c r="L393" i="9"/>
  <c r="L394" i="9"/>
  <c r="L395" i="9"/>
  <c r="L396" i="9"/>
  <c r="L397" i="9"/>
  <c r="L398" i="9"/>
  <c r="L399" i="9"/>
  <c r="L400" i="9"/>
  <c r="L401" i="9"/>
  <c r="L402" i="9"/>
  <c r="L403" i="9"/>
  <c r="L404" i="9"/>
  <c r="L405" i="9"/>
  <c r="L406" i="9"/>
  <c r="L407" i="9"/>
  <c r="L408" i="9"/>
  <c r="L409" i="9"/>
  <c r="L410" i="9"/>
  <c r="L411" i="9"/>
  <c r="L412" i="9"/>
  <c r="L413" i="9"/>
  <c r="L414" i="9"/>
  <c r="L415" i="9"/>
  <c r="L416" i="9"/>
  <c r="L417" i="9"/>
  <c r="L418" i="9"/>
  <c r="L419" i="9"/>
  <c r="L420" i="9"/>
  <c r="L421" i="9"/>
  <c r="L422" i="9"/>
  <c r="L423" i="9"/>
  <c r="L424" i="9"/>
  <c r="L425" i="9"/>
  <c r="L426" i="9"/>
  <c r="L427" i="9"/>
  <c r="L428" i="9"/>
  <c r="L429" i="9"/>
  <c r="L430" i="9"/>
  <c r="L431" i="9"/>
  <c r="L432" i="9"/>
  <c r="L433" i="9"/>
  <c r="L434" i="9"/>
  <c r="L435" i="9"/>
  <c r="L436" i="9"/>
  <c r="L437" i="9"/>
  <c r="L438" i="9"/>
  <c r="L439" i="9"/>
  <c r="L440" i="9"/>
  <c r="L441" i="9"/>
  <c r="L442" i="9"/>
  <c r="L443" i="9"/>
  <c r="L444" i="9"/>
  <c r="L445" i="9"/>
  <c r="L446" i="9"/>
  <c r="L447" i="9"/>
  <c r="L448" i="9"/>
  <c r="L449" i="9"/>
  <c r="L450" i="9"/>
  <c r="L451" i="9"/>
  <c r="L452" i="9"/>
  <c r="L453" i="9"/>
  <c r="L454" i="9"/>
  <c r="L455" i="9"/>
  <c r="L456" i="9"/>
  <c r="L457" i="9"/>
  <c r="L458" i="9"/>
  <c r="L459" i="9"/>
  <c r="L460" i="9"/>
  <c r="L461" i="9"/>
  <c r="L462" i="9"/>
  <c r="L463" i="9"/>
  <c r="L464" i="9"/>
  <c r="L465" i="9"/>
  <c r="L466" i="9"/>
  <c r="L467" i="9"/>
  <c r="L468" i="9"/>
  <c r="L469" i="9"/>
  <c r="L470" i="9"/>
  <c r="L471" i="9"/>
  <c r="L472" i="9"/>
  <c r="L473" i="9"/>
  <c r="L474" i="9"/>
  <c r="L475" i="9"/>
  <c r="L476" i="9"/>
  <c r="L477" i="9"/>
  <c r="L478" i="9"/>
  <c r="L479" i="9"/>
  <c r="L480" i="9"/>
  <c r="L481" i="9"/>
  <c r="L482" i="9"/>
  <c r="L483" i="9"/>
  <c r="L484" i="9"/>
  <c r="L485" i="9"/>
  <c r="L486" i="9"/>
  <c r="L487" i="9"/>
  <c r="L488" i="9"/>
  <c r="L489" i="9"/>
  <c r="L490" i="9"/>
  <c r="L491" i="9"/>
  <c r="L492" i="9"/>
  <c r="L493" i="9"/>
  <c r="L494" i="9"/>
  <c r="L495" i="9"/>
  <c r="L496" i="9"/>
  <c r="L497" i="9"/>
  <c r="L498" i="9"/>
  <c r="L499" i="9"/>
  <c r="L500" i="9"/>
  <c r="L501" i="9"/>
  <c r="L502" i="9"/>
  <c r="L503" i="9"/>
  <c r="L504" i="9"/>
  <c r="L505" i="9"/>
  <c r="L506" i="9"/>
  <c r="L507" i="9"/>
  <c r="L508" i="9"/>
  <c r="L509" i="9"/>
  <c r="L510" i="9"/>
  <c r="L511" i="9"/>
  <c r="L512" i="9"/>
  <c r="L513" i="9"/>
  <c r="L514" i="9"/>
  <c r="L515" i="9"/>
  <c r="L516" i="9"/>
  <c r="L517" i="9"/>
  <c r="L518" i="9"/>
  <c r="L519" i="9"/>
  <c r="L520" i="9"/>
  <c r="L521" i="9"/>
  <c r="L522" i="9"/>
  <c r="L523" i="9"/>
  <c r="L524" i="9"/>
  <c r="L525" i="9"/>
  <c r="L526" i="9"/>
  <c r="L527" i="9"/>
  <c r="L528" i="9"/>
  <c r="L529" i="9"/>
  <c r="L530" i="9"/>
  <c r="L531" i="9"/>
  <c r="L532" i="9"/>
  <c r="L533" i="9"/>
  <c r="L534" i="9"/>
  <c r="L535" i="9"/>
  <c r="L536" i="9"/>
  <c r="L537" i="9"/>
  <c r="L538" i="9"/>
  <c r="L539" i="9"/>
  <c r="L540" i="9"/>
  <c r="L541" i="9"/>
  <c r="L542" i="9"/>
  <c r="L543" i="9"/>
  <c r="L544" i="9"/>
  <c r="L545" i="9"/>
  <c r="L546" i="9"/>
  <c r="L547" i="9"/>
  <c r="L548" i="9"/>
  <c r="L549" i="9"/>
  <c r="L550" i="9"/>
  <c r="L551" i="9"/>
  <c r="L552" i="9"/>
  <c r="L553" i="9"/>
  <c r="L554" i="9"/>
  <c r="L555" i="9"/>
  <c r="L556" i="9"/>
  <c r="L557" i="9"/>
  <c r="L558" i="9"/>
  <c r="L559" i="9"/>
  <c r="L560" i="9"/>
  <c r="L561" i="9"/>
  <c r="J2" i="9" l="1"/>
  <c r="H2" i="9"/>
  <c r="F2" i="9"/>
  <c r="I2" i="9"/>
  <c r="J3" i="9" l="1"/>
  <c r="J4" i="9"/>
  <c r="J5" i="9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J142" i="9"/>
  <c r="J143" i="9"/>
  <c r="J144" i="9"/>
  <c r="J145" i="9"/>
  <c r="J146" i="9"/>
  <c r="J147" i="9"/>
  <c r="J148" i="9"/>
  <c r="J149" i="9"/>
  <c r="J150" i="9"/>
  <c r="J151" i="9"/>
  <c r="J152" i="9"/>
  <c r="J153" i="9"/>
  <c r="J154" i="9"/>
  <c r="J155" i="9"/>
  <c r="J156" i="9"/>
  <c r="J157" i="9"/>
  <c r="J158" i="9"/>
  <c r="J159" i="9"/>
  <c r="J160" i="9"/>
  <c r="J161" i="9"/>
  <c r="J162" i="9"/>
  <c r="J163" i="9"/>
  <c r="J164" i="9"/>
  <c r="J165" i="9"/>
  <c r="J166" i="9"/>
  <c r="J167" i="9"/>
  <c r="J168" i="9"/>
  <c r="J169" i="9"/>
  <c r="J170" i="9"/>
  <c r="J171" i="9"/>
  <c r="J172" i="9"/>
  <c r="J173" i="9"/>
  <c r="J174" i="9"/>
  <c r="J175" i="9"/>
  <c r="J176" i="9"/>
  <c r="J177" i="9"/>
  <c r="J178" i="9"/>
  <c r="J179" i="9"/>
  <c r="J180" i="9"/>
  <c r="J181" i="9"/>
  <c r="J182" i="9"/>
  <c r="J183" i="9"/>
  <c r="J184" i="9"/>
  <c r="J185" i="9"/>
  <c r="J186" i="9"/>
  <c r="J187" i="9"/>
  <c r="J188" i="9"/>
  <c r="J189" i="9"/>
  <c r="J190" i="9"/>
  <c r="J191" i="9"/>
  <c r="J192" i="9"/>
  <c r="J193" i="9"/>
  <c r="J194" i="9"/>
  <c r="J195" i="9"/>
  <c r="J196" i="9"/>
  <c r="J197" i="9"/>
  <c r="J198" i="9"/>
  <c r="J199" i="9"/>
  <c r="J200" i="9"/>
  <c r="J201" i="9"/>
  <c r="J202" i="9"/>
  <c r="J203" i="9"/>
  <c r="J204" i="9"/>
  <c r="J205" i="9"/>
  <c r="J206" i="9"/>
  <c r="J207" i="9"/>
  <c r="J208" i="9"/>
  <c r="J209" i="9"/>
  <c r="J210" i="9"/>
  <c r="J211" i="9"/>
  <c r="J212" i="9"/>
  <c r="J213" i="9"/>
  <c r="J214" i="9"/>
  <c r="J215" i="9"/>
  <c r="J216" i="9"/>
  <c r="J217" i="9"/>
  <c r="J218" i="9"/>
  <c r="J219" i="9"/>
  <c r="J220" i="9"/>
  <c r="J221" i="9"/>
  <c r="J222" i="9"/>
  <c r="J223" i="9"/>
  <c r="J224" i="9"/>
  <c r="J225" i="9"/>
  <c r="J226" i="9"/>
  <c r="J227" i="9"/>
  <c r="J228" i="9"/>
  <c r="J229" i="9"/>
  <c r="J230" i="9"/>
  <c r="J231" i="9"/>
  <c r="J232" i="9"/>
  <c r="J233" i="9"/>
  <c r="J234" i="9"/>
  <c r="J235" i="9"/>
  <c r="J236" i="9"/>
  <c r="J237" i="9"/>
  <c r="J238" i="9"/>
  <c r="J239" i="9"/>
  <c r="J240" i="9"/>
  <c r="J241" i="9"/>
  <c r="J242" i="9"/>
  <c r="J243" i="9"/>
  <c r="J244" i="9"/>
  <c r="J245" i="9"/>
  <c r="J246" i="9"/>
  <c r="J247" i="9"/>
  <c r="J248" i="9"/>
  <c r="J249" i="9"/>
  <c r="J250" i="9"/>
  <c r="J251" i="9"/>
  <c r="J252" i="9"/>
  <c r="J253" i="9"/>
  <c r="J254" i="9"/>
  <c r="J255" i="9"/>
  <c r="J256" i="9"/>
  <c r="J257" i="9"/>
  <c r="J258" i="9"/>
  <c r="J259" i="9"/>
  <c r="J260" i="9"/>
  <c r="J261" i="9"/>
  <c r="J262" i="9"/>
  <c r="J263" i="9"/>
  <c r="J264" i="9"/>
  <c r="J265" i="9"/>
  <c r="J266" i="9"/>
  <c r="J267" i="9"/>
  <c r="J268" i="9"/>
  <c r="J269" i="9"/>
  <c r="J270" i="9"/>
  <c r="J271" i="9"/>
  <c r="J272" i="9"/>
  <c r="J273" i="9"/>
  <c r="J274" i="9"/>
  <c r="J275" i="9"/>
  <c r="J276" i="9"/>
  <c r="J277" i="9"/>
  <c r="J278" i="9"/>
  <c r="J279" i="9"/>
  <c r="J280" i="9"/>
  <c r="J281" i="9"/>
  <c r="J282" i="9"/>
  <c r="J283" i="9"/>
  <c r="J284" i="9"/>
  <c r="J285" i="9"/>
  <c r="J286" i="9"/>
  <c r="J287" i="9"/>
  <c r="J288" i="9"/>
  <c r="J289" i="9"/>
  <c r="J290" i="9"/>
  <c r="J291" i="9"/>
  <c r="J292" i="9"/>
  <c r="J293" i="9"/>
  <c r="J294" i="9"/>
  <c r="J295" i="9"/>
  <c r="J296" i="9"/>
  <c r="J297" i="9"/>
  <c r="J298" i="9"/>
  <c r="J299" i="9"/>
  <c r="J300" i="9"/>
  <c r="J301" i="9"/>
  <c r="J302" i="9"/>
  <c r="J303" i="9"/>
  <c r="J304" i="9"/>
  <c r="J305" i="9"/>
  <c r="J306" i="9"/>
  <c r="J307" i="9"/>
  <c r="J308" i="9"/>
  <c r="J309" i="9"/>
  <c r="J310" i="9"/>
  <c r="J311" i="9"/>
  <c r="J312" i="9"/>
  <c r="J313" i="9"/>
  <c r="J314" i="9"/>
  <c r="J315" i="9"/>
  <c r="J316" i="9"/>
  <c r="J317" i="9"/>
  <c r="J318" i="9"/>
  <c r="J319" i="9"/>
  <c r="J320" i="9"/>
  <c r="J321" i="9"/>
  <c r="J322" i="9"/>
  <c r="J323" i="9"/>
  <c r="J324" i="9"/>
  <c r="J325" i="9"/>
  <c r="J326" i="9"/>
  <c r="J327" i="9"/>
  <c r="J328" i="9"/>
  <c r="J329" i="9"/>
  <c r="J330" i="9"/>
  <c r="J331" i="9"/>
  <c r="J332" i="9"/>
  <c r="J333" i="9"/>
  <c r="J334" i="9"/>
  <c r="J335" i="9"/>
  <c r="J336" i="9"/>
  <c r="J337" i="9"/>
  <c r="J338" i="9"/>
  <c r="J339" i="9"/>
  <c r="J340" i="9"/>
  <c r="J341" i="9"/>
  <c r="J342" i="9"/>
  <c r="J343" i="9"/>
  <c r="J344" i="9"/>
  <c r="J345" i="9"/>
  <c r="J346" i="9"/>
  <c r="J347" i="9"/>
  <c r="J348" i="9"/>
  <c r="J349" i="9"/>
  <c r="J350" i="9"/>
  <c r="J351" i="9"/>
  <c r="J352" i="9"/>
  <c r="J353" i="9"/>
  <c r="J354" i="9"/>
  <c r="J355" i="9"/>
  <c r="J356" i="9"/>
  <c r="J357" i="9"/>
  <c r="J358" i="9"/>
  <c r="J359" i="9"/>
  <c r="J360" i="9"/>
  <c r="J361" i="9"/>
  <c r="J362" i="9"/>
  <c r="J363" i="9"/>
  <c r="J364" i="9"/>
  <c r="J365" i="9"/>
  <c r="J366" i="9"/>
  <c r="J367" i="9"/>
  <c r="J368" i="9"/>
  <c r="J369" i="9"/>
  <c r="J370" i="9"/>
  <c r="J371" i="9"/>
  <c r="J372" i="9"/>
  <c r="J373" i="9"/>
  <c r="J374" i="9"/>
  <c r="J375" i="9"/>
  <c r="J376" i="9"/>
  <c r="J377" i="9"/>
  <c r="J378" i="9"/>
  <c r="J379" i="9"/>
  <c r="J380" i="9"/>
  <c r="J381" i="9"/>
  <c r="J382" i="9"/>
  <c r="J383" i="9"/>
  <c r="J384" i="9"/>
  <c r="J385" i="9"/>
  <c r="J386" i="9"/>
  <c r="J387" i="9"/>
  <c r="J388" i="9"/>
  <c r="J389" i="9"/>
  <c r="J390" i="9"/>
  <c r="J391" i="9"/>
  <c r="J392" i="9"/>
  <c r="J393" i="9"/>
  <c r="J394" i="9"/>
  <c r="J395" i="9"/>
  <c r="J396" i="9"/>
  <c r="J397" i="9"/>
  <c r="J398" i="9"/>
  <c r="J399" i="9"/>
  <c r="J400" i="9"/>
  <c r="J401" i="9"/>
  <c r="J402" i="9"/>
  <c r="J403" i="9"/>
  <c r="J404" i="9"/>
  <c r="J405" i="9"/>
  <c r="J406" i="9"/>
  <c r="J407" i="9"/>
  <c r="J408" i="9"/>
  <c r="J409" i="9"/>
  <c r="J410" i="9"/>
  <c r="J411" i="9"/>
  <c r="J412" i="9"/>
  <c r="J413" i="9"/>
  <c r="J414" i="9"/>
  <c r="J415" i="9"/>
  <c r="J416" i="9"/>
  <c r="J417" i="9"/>
  <c r="J418" i="9"/>
  <c r="J419" i="9"/>
  <c r="J420" i="9"/>
  <c r="J421" i="9"/>
  <c r="J422" i="9"/>
  <c r="J423" i="9"/>
  <c r="J424" i="9"/>
  <c r="J425" i="9"/>
  <c r="J426" i="9"/>
  <c r="J427" i="9"/>
  <c r="J428" i="9"/>
  <c r="J429" i="9"/>
  <c r="J430" i="9"/>
  <c r="J431" i="9"/>
  <c r="J432" i="9"/>
  <c r="J433" i="9"/>
  <c r="J434" i="9"/>
  <c r="J435" i="9"/>
  <c r="J436" i="9"/>
  <c r="J437" i="9"/>
  <c r="J438" i="9"/>
  <c r="J439" i="9"/>
  <c r="J440" i="9"/>
  <c r="J441" i="9"/>
  <c r="J442" i="9"/>
  <c r="J443" i="9"/>
  <c r="J444" i="9"/>
  <c r="J445" i="9"/>
  <c r="J446" i="9"/>
  <c r="J447" i="9"/>
  <c r="J448" i="9"/>
  <c r="J449" i="9"/>
  <c r="J450" i="9"/>
  <c r="J451" i="9"/>
  <c r="J452" i="9"/>
  <c r="J453" i="9"/>
  <c r="J454" i="9"/>
  <c r="J455" i="9"/>
  <c r="J456" i="9"/>
  <c r="J457" i="9"/>
  <c r="J458" i="9"/>
  <c r="J459" i="9"/>
  <c r="J460" i="9"/>
  <c r="J461" i="9"/>
  <c r="J462" i="9"/>
  <c r="J463" i="9"/>
  <c r="J464" i="9"/>
  <c r="J465" i="9"/>
  <c r="J466" i="9"/>
  <c r="J467" i="9"/>
  <c r="J468" i="9"/>
  <c r="J469" i="9"/>
  <c r="J470" i="9"/>
  <c r="J471" i="9"/>
  <c r="J472" i="9"/>
  <c r="J473" i="9"/>
  <c r="J474" i="9"/>
  <c r="J475" i="9"/>
  <c r="J476" i="9"/>
  <c r="J477" i="9"/>
  <c r="J478" i="9"/>
  <c r="J479" i="9"/>
  <c r="J480" i="9"/>
  <c r="J481" i="9"/>
  <c r="J482" i="9"/>
  <c r="J483" i="9"/>
  <c r="J484" i="9"/>
  <c r="J485" i="9"/>
  <c r="J486" i="9"/>
  <c r="J487" i="9"/>
  <c r="J488" i="9"/>
  <c r="J489" i="9"/>
  <c r="J490" i="9"/>
  <c r="J491" i="9"/>
  <c r="J492" i="9"/>
  <c r="J493" i="9"/>
  <c r="J494" i="9"/>
  <c r="J495" i="9"/>
  <c r="J496" i="9"/>
  <c r="J497" i="9"/>
  <c r="J498" i="9"/>
  <c r="J499" i="9"/>
  <c r="J500" i="9"/>
  <c r="J501" i="9"/>
  <c r="J502" i="9"/>
  <c r="J503" i="9"/>
  <c r="J504" i="9"/>
  <c r="J505" i="9"/>
  <c r="J506" i="9"/>
  <c r="J507" i="9"/>
  <c r="J508" i="9"/>
  <c r="J509" i="9"/>
  <c r="J510" i="9"/>
  <c r="J511" i="9"/>
  <c r="J512" i="9"/>
  <c r="J513" i="9"/>
  <c r="J514" i="9"/>
  <c r="J515" i="9"/>
  <c r="J516" i="9"/>
  <c r="J517" i="9"/>
  <c r="J518" i="9"/>
  <c r="J519" i="9"/>
  <c r="J520" i="9"/>
  <c r="J521" i="9"/>
  <c r="J522" i="9"/>
  <c r="J523" i="9"/>
  <c r="J524" i="9"/>
  <c r="J525" i="9"/>
  <c r="J526" i="9"/>
  <c r="J527" i="9"/>
  <c r="J528" i="9"/>
  <c r="J529" i="9"/>
  <c r="J530" i="9"/>
  <c r="J531" i="9"/>
  <c r="J532" i="9"/>
  <c r="J533" i="9"/>
  <c r="J534" i="9"/>
  <c r="J535" i="9"/>
  <c r="J536" i="9"/>
  <c r="J537" i="9"/>
  <c r="J538" i="9"/>
  <c r="J539" i="9"/>
  <c r="J540" i="9"/>
  <c r="J541" i="9"/>
  <c r="J542" i="9"/>
  <c r="J543" i="9"/>
  <c r="J544" i="9"/>
  <c r="J545" i="9"/>
  <c r="J546" i="9"/>
  <c r="J547" i="9"/>
  <c r="J548" i="9"/>
  <c r="J549" i="9"/>
  <c r="J550" i="9"/>
  <c r="J551" i="9"/>
  <c r="J552" i="9"/>
  <c r="J553" i="9"/>
  <c r="J554" i="9"/>
  <c r="J555" i="9"/>
  <c r="J556" i="9"/>
  <c r="J557" i="9"/>
  <c r="J558" i="9"/>
  <c r="J559" i="9"/>
  <c r="J560" i="9"/>
  <c r="J561" i="9"/>
  <c r="F3" i="9"/>
  <c r="G3" i="9" s="1"/>
  <c r="H3" i="9"/>
  <c r="I3" i="9"/>
  <c r="F4" i="9"/>
  <c r="G4" i="9" s="1"/>
  <c r="H4" i="9"/>
  <c r="I4" i="9"/>
  <c r="F5" i="9"/>
  <c r="G5" i="9" s="1"/>
  <c r="H5" i="9"/>
  <c r="I5" i="9"/>
  <c r="F6" i="9"/>
  <c r="G6" i="9" s="1"/>
  <c r="H6" i="9"/>
  <c r="I6" i="9"/>
  <c r="F7" i="9"/>
  <c r="G7" i="9" s="1"/>
  <c r="H7" i="9"/>
  <c r="I7" i="9"/>
  <c r="F8" i="9"/>
  <c r="G8" i="9" s="1"/>
  <c r="H8" i="9"/>
  <c r="I8" i="9"/>
  <c r="F9" i="9"/>
  <c r="G9" i="9" s="1"/>
  <c r="H9" i="9"/>
  <c r="I9" i="9"/>
  <c r="F10" i="9"/>
  <c r="G10" i="9" s="1"/>
  <c r="H10" i="9"/>
  <c r="I10" i="9"/>
  <c r="F11" i="9"/>
  <c r="G11" i="9" s="1"/>
  <c r="H11" i="9"/>
  <c r="I11" i="9"/>
  <c r="F12" i="9"/>
  <c r="G12" i="9" s="1"/>
  <c r="H12" i="9"/>
  <c r="I12" i="9"/>
  <c r="F13" i="9"/>
  <c r="G13" i="9" s="1"/>
  <c r="H13" i="9"/>
  <c r="I13" i="9"/>
  <c r="F14" i="9"/>
  <c r="G14" i="9" s="1"/>
  <c r="H14" i="9"/>
  <c r="I14" i="9"/>
  <c r="F15" i="9"/>
  <c r="G15" i="9" s="1"/>
  <c r="H15" i="9"/>
  <c r="I15" i="9"/>
  <c r="F16" i="9"/>
  <c r="G16" i="9" s="1"/>
  <c r="H16" i="9"/>
  <c r="I16" i="9"/>
  <c r="F17" i="9"/>
  <c r="G17" i="9" s="1"/>
  <c r="H17" i="9"/>
  <c r="I17" i="9"/>
  <c r="F18" i="9"/>
  <c r="G18" i="9" s="1"/>
  <c r="H18" i="9"/>
  <c r="I18" i="9"/>
  <c r="F19" i="9"/>
  <c r="G19" i="9" s="1"/>
  <c r="H19" i="9"/>
  <c r="I19" i="9"/>
  <c r="F20" i="9"/>
  <c r="G20" i="9" s="1"/>
  <c r="H20" i="9"/>
  <c r="I20" i="9"/>
  <c r="F21" i="9"/>
  <c r="G21" i="9" s="1"/>
  <c r="H21" i="9"/>
  <c r="I21" i="9"/>
  <c r="F22" i="9"/>
  <c r="G22" i="9" s="1"/>
  <c r="H22" i="9"/>
  <c r="I22" i="9"/>
  <c r="F23" i="9"/>
  <c r="G23" i="9" s="1"/>
  <c r="H23" i="9"/>
  <c r="I23" i="9"/>
  <c r="F24" i="9"/>
  <c r="G24" i="9" s="1"/>
  <c r="H24" i="9"/>
  <c r="I24" i="9"/>
  <c r="F25" i="9"/>
  <c r="G25" i="9" s="1"/>
  <c r="H25" i="9"/>
  <c r="I25" i="9"/>
  <c r="F26" i="9"/>
  <c r="G26" i="9" s="1"/>
  <c r="H26" i="9"/>
  <c r="I26" i="9"/>
  <c r="F27" i="9"/>
  <c r="G27" i="9" s="1"/>
  <c r="H27" i="9"/>
  <c r="I27" i="9"/>
  <c r="F28" i="9"/>
  <c r="G28" i="9" s="1"/>
  <c r="H28" i="9"/>
  <c r="I28" i="9"/>
  <c r="F29" i="9"/>
  <c r="G29" i="9" s="1"/>
  <c r="H29" i="9"/>
  <c r="I29" i="9"/>
  <c r="F30" i="9"/>
  <c r="G30" i="9" s="1"/>
  <c r="H30" i="9"/>
  <c r="I30" i="9"/>
  <c r="F31" i="9"/>
  <c r="G31" i="9" s="1"/>
  <c r="H31" i="9"/>
  <c r="I31" i="9"/>
  <c r="F32" i="9"/>
  <c r="G32" i="9" s="1"/>
  <c r="H32" i="9"/>
  <c r="I32" i="9"/>
  <c r="F33" i="9"/>
  <c r="G33" i="9" s="1"/>
  <c r="H33" i="9"/>
  <c r="I33" i="9"/>
  <c r="F34" i="9"/>
  <c r="G34" i="9" s="1"/>
  <c r="H34" i="9"/>
  <c r="I34" i="9"/>
  <c r="F35" i="9"/>
  <c r="G35" i="9" s="1"/>
  <c r="H35" i="9"/>
  <c r="I35" i="9"/>
  <c r="F36" i="9"/>
  <c r="G36" i="9" s="1"/>
  <c r="H36" i="9"/>
  <c r="I36" i="9"/>
  <c r="F37" i="9"/>
  <c r="G37" i="9" s="1"/>
  <c r="H37" i="9"/>
  <c r="I37" i="9"/>
  <c r="F38" i="9"/>
  <c r="G38" i="9" s="1"/>
  <c r="H38" i="9"/>
  <c r="I38" i="9"/>
  <c r="F39" i="9"/>
  <c r="G39" i="9" s="1"/>
  <c r="H39" i="9"/>
  <c r="I39" i="9"/>
  <c r="F40" i="9"/>
  <c r="G40" i="9" s="1"/>
  <c r="H40" i="9"/>
  <c r="I40" i="9"/>
  <c r="F41" i="9"/>
  <c r="G41" i="9" s="1"/>
  <c r="H41" i="9"/>
  <c r="I41" i="9"/>
  <c r="F42" i="9"/>
  <c r="G42" i="9" s="1"/>
  <c r="H42" i="9"/>
  <c r="I42" i="9"/>
  <c r="F43" i="9"/>
  <c r="G43" i="9" s="1"/>
  <c r="H43" i="9"/>
  <c r="I43" i="9"/>
  <c r="F44" i="9"/>
  <c r="G44" i="9" s="1"/>
  <c r="H44" i="9"/>
  <c r="I44" i="9"/>
  <c r="F45" i="9"/>
  <c r="G45" i="9" s="1"/>
  <c r="H45" i="9"/>
  <c r="I45" i="9"/>
  <c r="F46" i="9"/>
  <c r="G46" i="9" s="1"/>
  <c r="H46" i="9"/>
  <c r="I46" i="9"/>
  <c r="F47" i="9"/>
  <c r="G47" i="9" s="1"/>
  <c r="H47" i="9"/>
  <c r="I47" i="9"/>
  <c r="F48" i="9"/>
  <c r="G48" i="9" s="1"/>
  <c r="H48" i="9"/>
  <c r="I48" i="9"/>
  <c r="F49" i="9"/>
  <c r="G49" i="9" s="1"/>
  <c r="H49" i="9"/>
  <c r="I49" i="9"/>
  <c r="F50" i="9"/>
  <c r="G50" i="9" s="1"/>
  <c r="H50" i="9"/>
  <c r="I50" i="9"/>
  <c r="F51" i="9"/>
  <c r="G51" i="9" s="1"/>
  <c r="H51" i="9"/>
  <c r="I51" i="9"/>
  <c r="F52" i="9"/>
  <c r="G52" i="9" s="1"/>
  <c r="H52" i="9"/>
  <c r="I52" i="9"/>
  <c r="F53" i="9"/>
  <c r="G53" i="9" s="1"/>
  <c r="H53" i="9"/>
  <c r="I53" i="9"/>
  <c r="F54" i="9"/>
  <c r="G54" i="9" s="1"/>
  <c r="H54" i="9"/>
  <c r="I54" i="9"/>
  <c r="F55" i="9"/>
  <c r="G55" i="9" s="1"/>
  <c r="H55" i="9"/>
  <c r="I55" i="9"/>
  <c r="F56" i="9"/>
  <c r="G56" i="9" s="1"/>
  <c r="H56" i="9"/>
  <c r="I56" i="9"/>
  <c r="F57" i="9"/>
  <c r="G57" i="9" s="1"/>
  <c r="H57" i="9"/>
  <c r="I57" i="9"/>
  <c r="F58" i="9"/>
  <c r="G58" i="9" s="1"/>
  <c r="H58" i="9"/>
  <c r="I58" i="9"/>
  <c r="F59" i="9"/>
  <c r="G59" i="9" s="1"/>
  <c r="H59" i="9"/>
  <c r="I59" i="9"/>
  <c r="F60" i="9"/>
  <c r="G60" i="9" s="1"/>
  <c r="H60" i="9"/>
  <c r="I60" i="9"/>
  <c r="F61" i="9"/>
  <c r="G61" i="9" s="1"/>
  <c r="H61" i="9"/>
  <c r="I61" i="9"/>
  <c r="F62" i="9"/>
  <c r="G62" i="9" s="1"/>
  <c r="H62" i="9"/>
  <c r="I62" i="9"/>
  <c r="F63" i="9"/>
  <c r="G63" i="9" s="1"/>
  <c r="H63" i="9"/>
  <c r="I63" i="9"/>
  <c r="F64" i="9"/>
  <c r="G64" i="9" s="1"/>
  <c r="H64" i="9"/>
  <c r="I64" i="9"/>
  <c r="F65" i="9"/>
  <c r="G65" i="9" s="1"/>
  <c r="H65" i="9"/>
  <c r="I65" i="9"/>
  <c r="F66" i="9"/>
  <c r="G66" i="9" s="1"/>
  <c r="H66" i="9"/>
  <c r="I66" i="9"/>
  <c r="F67" i="9"/>
  <c r="G67" i="9" s="1"/>
  <c r="H67" i="9"/>
  <c r="I67" i="9"/>
  <c r="F68" i="9"/>
  <c r="G68" i="9" s="1"/>
  <c r="H68" i="9"/>
  <c r="I68" i="9"/>
  <c r="F69" i="9"/>
  <c r="G69" i="9" s="1"/>
  <c r="H69" i="9"/>
  <c r="I69" i="9"/>
  <c r="F70" i="9"/>
  <c r="G70" i="9" s="1"/>
  <c r="H70" i="9"/>
  <c r="I70" i="9"/>
  <c r="F71" i="9"/>
  <c r="G71" i="9" s="1"/>
  <c r="H71" i="9"/>
  <c r="I71" i="9"/>
  <c r="F72" i="9"/>
  <c r="G72" i="9" s="1"/>
  <c r="H72" i="9"/>
  <c r="I72" i="9"/>
  <c r="F73" i="9"/>
  <c r="G73" i="9" s="1"/>
  <c r="H73" i="9"/>
  <c r="I73" i="9"/>
  <c r="F74" i="9"/>
  <c r="G74" i="9" s="1"/>
  <c r="H74" i="9"/>
  <c r="I74" i="9"/>
  <c r="F75" i="9"/>
  <c r="G75" i="9" s="1"/>
  <c r="H75" i="9"/>
  <c r="I75" i="9"/>
  <c r="F76" i="9"/>
  <c r="G76" i="9" s="1"/>
  <c r="H76" i="9"/>
  <c r="I76" i="9"/>
  <c r="F77" i="9"/>
  <c r="G77" i="9" s="1"/>
  <c r="H77" i="9"/>
  <c r="I77" i="9"/>
  <c r="F78" i="9"/>
  <c r="G78" i="9" s="1"/>
  <c r="H78" i="9"/>
  <c r="I78" i="9"/>
  <c r="F79" i="9"/>
  <c r="G79" i="9" s="1"/>
  <c r="H79" i="9"/>
  <c r="I79" i="9"/>
  <c r="F80" i="9"/>
  <c r="G80" i="9" s="1"/>
  <c r="H80" i="9"/>
  <c r="I80" i="9"/>
  <c r="F81" i="9"/>
  <c r="G81" i="9" s="1"/>
  <c r="H81" i="9"/>
  <c r="I81" i="9"/>
  <c r="F82" i="9"/>
  <c r="G82" i="9" s="1"/>
  <c r="H82" i="9"/>
  <c r="I82" i="9"/>
  <c r="F83" i="9"/>
  <c r="G83" i="9" s="1"/>
  <c r="H83" i="9"/>
  <c r="I83" i="9"/>
  <c r="F84" i="9"/>
  <c r="G84" i="9" s="1"/>
  <c r="H84" i="9"/>
  <c r="I84" i="9"/>
  <c r="F85" i="9"/>
  <c r="G85" i="9" s="1"/>
  <c r="H85" i="9"/>
  <c r="I85" i="9"/>
  <c r="F86" i="9"/>
  <c r="G86" i="9" s="1"/>
  <c r="H86" i="9"/>
  <c r="I86" i="9"/>
  <c r="F87" i="9"/>
  <c r="G87" i="9" s="1"/>
  <c r="H87" i="9"/>
  <c r="I87" i="9"/>
  <c r="F88" i="9"/>
  <c r="G88" i="9" s="1"/>
  <c r="H88" i="9"/>
  <c r="I88" i="9"/>
  <c r="F89" i="9"/>
  <c r="G89" i="9" s="1"/>
  <c r="H89" i="9"/>
  <c r="I89" i="9"/>
  <c r="F90" i="9"/>
  <c r="G90" i="9" s="1"/>
  <c r="H90" i="9"/>
  <c r="I90" i="9"/>
  <c r="F91" i="9"/>
  <c r="G91" i="9" s="1"/>
  <c r="H91" i="9"/>
  <c r="I91" i="9"/>
  <c r="F92" i="9"/>
  <c r="G92" i="9" s="1"/>
  <c r="H92" i="9"/>
  <c r="I92" i="9"/>
  <c r="F93" i="9"/>
  <c r="G93" i="9" s="1"/>
  <c r="H93" i="9"/>
  <c r="I93" i="9"/>
  <c r="F94" i="9"/>
  <c r="G94" i="9" s="1"/>
  <c r="H94" i="9"/>
  <c r="I94" i="9"/>
  <c r="F95" i="9"/>
  <c r="G95" i="9" s="1"/>
  <c r="H95" i="9"/>
  <c r="I95" i="9"/>
  <c r="F96" i="9"/>
  <c r="G96" i="9" s="1"/>
  <c r="H96" i="9"/>
  <c r="I96" i="9"/>
  <c r="F97" i="9"/>
  <c r="G97" i="9" s="1"/>
  <c r="H97" i="9"/>
  <c r="I97" i="9"/>
  <c r="F98" i="9"/>
  <c r="G98" i="9" s="1"/>
  <c r="H98" i="9"/>
  <c r="I98" i="9"/>
  <c r="F99" i="9"/>
  <c r="G99" i="9" s="1"/>
  <c r="H99" i="9"/>
  <c r="I99" i="9"/>
  <c r="F100" i="9"/>
  <c r="G100" i="9" s="1"/>
  <c r="H100" i="9"/>
  <c r="I100" i="9"/>
  <c r="F101" i="9"/>
  <c r="G101" i="9" s="1"/>
  <c r="H101" i="9"/>
  <c r="I101" i="9"/>
  <c r="F102" i="9"/>
  <c r="G102" i="9" s="1"/>
  <c r="H102" i="9"/>
  <c r="I102" i="9"/>
  <c r="F103" i="9"/>
  <c r="G103" i="9" s="1"/>
  <c r="H103" i="9"/>
  <c r="I103" i="9"/>
  <c r="F104" i="9"/>
  <c r="G104" i="9" s="1"/>
  <c r="H104" i="9"/>
  <c r="I104" i="9"/>
  <c r="F105" i="9"/>
  <c r="G105" i="9" s="1"/>
  <c r="H105" i="9"/>
  <c r="I105" i="9"/>
  <c r="F106" i="9"/>
  <c r="G106" i="9" s="1"/>
  <c r="H106" i="9"/>
  <c r="I106" i="9"/>
  <c r="F107" i="9"/>
  <c r="G107" i="9" s="1"/>
  <c r="H107" i="9"/>
  <c r="I107" i="9"/>
  <c r="F108" i="9"/>
  <c r="G108" i="9" s="1"/>
  <c r="H108" i="9"/>
  <c r="I108" i="9"/>
  <c r="F109" i="9"/>
  <c r="G109" i="9" s="1"/>
  <c r="H109" i="9"/>
  <c r="I109" i="9"/>
  <c r="F110" i="9"/>
  <c r="G110" i="9" s="1"/>
  <c r="H110" i="9"/>
  <c r="I110" i="9"/>
  <c r="F111" i="9"/>
  <c r="G111" i="9" s="1"/>
  <c r="H111" i="9"/>
  <c r="I111" i="9"/>
  <c r="F112" i="9"/>
  <c r="G112" i="9" s="1"/>
  <c r="H112" i="9"/>
  <c r="I112" i="9"/>
  <c r="F113" i="9"/>
  <c r="G113" i="9" s="1"/>
  <c r="H113" i="9"/>
  <c r="I113" i="9"/>
  <c r="F114" i="9"/>
  <c r="G114" i="9" s="1"/>
  <c r="H114" i="9"/>
  <c r="I114" i="9"/>
  <c r="F115" i="9"/>
  <c r="G115" i="9" s="1"/>
  <c r="H115" i="9"/>
  <c r="I115" i="9"/>
  <c r="F116" i="9"/>
  <c r="G116" i="9" s="1"/>
  <c r="H116" i="9"/>
  <c r="I116" i="9"/>
  <c r="F117" i="9"/>
  <c r="G117" i="9" s="1"/>
  <c r="H117" i="9"/>
  <c r="I117" i="9"/>
  <c r="F118" i="9"/>
  <c r="G118" i="9" s="1"/>
  <c r="H118" i="9"/>
  <c r="I118" i="9"/>
  <c r="F119" i="9"/>
  <c r="G119" i="9" s="1"/>
  <c r="H119" i="9"/>
  <c r="I119" i="9"/>
  <c r="F120" i="9"/>
  <c r="G120" i="9" s="1"/>
  <c r="H120" i="9"/>
  <c r="I120" i="9"/>
  <c r="F121" i="9"/>
  <c r="G121" i="9" s="1"/>
  <c r="H121" i="9"/>
  <c r="I121" i="9"/>
  <c r="F122" i="9"/>
  <c r="G122" i="9" s="1"/>
  <c r="H122" i="9"/>
  <c r="I122" i="9"/>
  <c r="F123" i="9"/>
  <c r="G123" i="9" s="1"/>
  <c r="H123" i="9"/>
  <c r="I123" i="9"/>
  <c r="F124" i="9"/>
  <c r="G124" i="9" s="1"/>
  <c r="H124" i="9"/>
  <c r="I124" i="9"/>
  <c r="F125" i="9"/>
  <c r="G125" i="9" s="1"/>
  <c r="H125" i="9"/>
  <c r="I125" i="9"/>
  <c r="F126" i="9"/>
  <c r="G126" i="9" s="1"/>
  <c r="H126" i="9"/>
  <c r="I126" i="9"/>
  <c r="F127" i="9"/>
  <c r="G127" i="9" s="1"/>
  <c r="H127" i="9"/>
  <c r="I127" i="9"/>
  <c r="F128" i="9"/>
  <c r="G128" i="9" s="1"/>
  <c r="H128" i="9"/>
  <c r="I128" i="9"/>
  <c r="F129" i="9"/>
  <c r="G129" i="9" s="1"/>
  <c r="H129" i="9"/>
  <c r="I129" i="9"/>
  <c r="F130" i="9"/>
  <c r="G130" i="9" s="1"/>
  <c r="H130" i="9"/>
  <c r="I130" i="9"/>
  <c r="F131" i="9"/>
  <c r="G131" i="9" s="1"/>
  <c r="H131" i="9"/>
  <c r="I131" i="9"/>
  <c r="F132" i="9"/>
  <c r="G132" i="9" s="1"/>
  <c r="H132" i="9"/>
  <c r="I132" i="9"/>
  <c r="F133" i="9"/>
  <c r="G133" i="9" s="1"/>
  <c r="H133" i="9"/>
  <c r="I133" i="9"/>
  <c r="F134" i="9"/>
  <c r="G134" i="9" s="1"/>
  <c r="H134" i="9"/>
  <c r="I134" i="9"/>
  <c r="F135" i="9"/>
  <c r="G135" i="9" s="1"/>
  <c r="H135" i="9"/>
  <c r="I135" i="9"/>
  <c r="F136" i="9"/>
  <c r="G136" i="9" s="1"/>
  <c r="H136" i="9"/>
  <c r="I136" i="9"/>
  <c r="F137" i="9"/>
  <c r="G137" i="9" s="1"/>
  <c r="H137" i="9"/>
  <c r="I137" i="9"/>
  <c r="F138" i="9"/>
  <c r="G138" i="9" s="1"/>
  <c r="H138" i="9"/>
  <c r="I138" i="9"/>
  <c r="F139" i="9"/>
  <c r="G139" i="9" s="1"/>
  <c r="H139" i="9"/>
  <c r="I139" i="9"/>
  <c r="F140" i="9"/>
  <c r="G140" i="9" s="1"/>
  <c r="H140" i="9"/>
  <c r="I140" i="9"/>
  <c r="F141" i="9"/>
  <c r="G141" i="9" s="1"/>
  <c r="H141" i="9"/>
  <c r="I141" i="9"/>
  <c r="F142" i="9"/>
  <c r="G142" i="9" s="1"/>
  <c r="H142" i="9"/>
  <c r="I142" i="9"/>
  <c r="F143" i="9"/>
  <c r="G143" i="9" s="1"/>
  <c r="H143" i="9"/>
  <c r="I143" i="9"/>
  <c r="F144" i="9"/>
  <c r="G144" i="9" s="1"/>
  <c r="H144" i="9"/>
  <c r="I144" i="9"/>
  <c r="F145" i="9"/>
  <c r="G145" i="9" s="1"/>
  <c r="H145" i="9"/>
  <c r="I145" i="9"/>
  <c r="F146" i="9"/>
  <c r="G146" i="9" s="1"/>
  <c r="H146" i="9"/>
  <c r="I146" i="9"/>
  <c r="F147" i="9"/>
  <c r="G147" i="9" s="1"/>
  <c r="H147" i="9"/>
  <c r="I147" i="9"/>
  <c r="F148" i="9"/>
  <c r="G148" i="9" s="1"/>
  <c r="H148" i="9"/>
  <c r="I148" i="9"/>
  <c r="F149" i="9"/>
  <c r="G149" i="9" s="1"/>
  <c r="H149" i="9"/>
  <c r="I149" i="9"/>
  <c r="F150" i="9"/>
  <c r="G150" i="9" s="1"/>
  <c r="H150" i="9"/>
  <c r="I150" i="9"/>
  <c r="F151" i="9"/>
  <c r="G151" i="9" s="1"/>
  <c r="H151" i="9"/>
  <c r="I151" i="9"/>
  <c r="F152" i="9"/>
  <c r="G152" i="9" s="1"/>
  <c r="H152" i="9"/>
  <c r="I152" i="9"/>
  <c r="F153" i="9"/>
  <c r="G153" i="9" s="1"/>
  <c r="H153" i="9"/>
  <c r="I153" i="9"/>
  <c r="F154" i="9"/>
  <c r="G154" i="9" s="1"/>
  <c r="H154" i="9"/>
  <c r="I154" i="9"/>
  <c r="F155" i="9"/>
  <c r="G155" i="9" s="1"/>
  <c r="H155" i="9"/>
  <c r="I155" i="9"/>
  <c r="F156" i="9"/>
  <c r="G156" i="9" s="1"/>
  <c r="H156" i="9"/>
  <c r="I156" i="9"/>
  <c r="F157" i="9"/>
  <c r="G157" i="9" s="1"/>
  <c r="H157" i="9"/>
  <c r="I157" i="9"/>
  <c r="F158" i="9"/>
  <c r="G158" i="9" s="1"/>
  <c r="H158" i="9"/>
  <c r="I158" i="9"/>
  <c r="F159" i="9"/>
  <c r="G159" i="9" s="1"/>
  <c r="H159" i="9"/>
  <c r="I159" i="9"/>
  <c r="F160" i="9"/>
  <c r="G160" i="9" s="1"/>
  <c r="H160" i="9"/>
  <c r="I160" i="9"/>
  <c r="F161" i="9"/>
  <c r="G161" i="9" s="1"/>
  <c r="H161" i="9"/>
  <c r="I161" i="9"/>
  <c r="F162" i="9"/>
  <c r="G162" i="9" s="1"/>
  <c r="H162" i="9"/>
  <c r="I162" i="9"/>
  <c r="F163" i="9"/>
  <c r="G163" i="9" s="1"/>
  <c r="H163" i="9"/>
  <c r="I163" i="9"/>
  <c r="F164" i="9"/>
  <c r="G164" i="9" s="1"/>
  <c r="H164" i="9"/>
  <c r="I164" i="9"/>
  <c r="F165" i="9"/>
  <c r="G165" i="9" s="1"/>
  <c r="H165" i="9"/>
  <c r="I165" i="9"/>
  <c r="F166" i="9"/>
  <c r="G166" i="9" s="1"/>
  <c r="H166" i="9"/>
  <c r="I166" i="9"/>
  <c r="F167" i="9"/>
  <c r="G167" i="9" s="1"/>
  <c r="H167" i="9"/>
  <c r="I167" i="9"/>
  <c r="F168" i="9"/>
  <c r="G168" i="9" s="1"/>
  <c r="H168" i="9"/>
  <c r="I168" i="9"/>
  <c r="F169" i="9"/>
  <c r="G169" i="9" s="1"/>
  <c r="H169" i="9"/>
  <c r="I169" i="9"/>
  <c r="F170" i="9"/>
  <c r="G170" i="9" s="1"/>
  <c r="H170" i="9"/>
  <c r="I170" i="9"/>
  <c r="F171" i="9"/>
  <c r="G171" i="9" s="1"/>
  <c r="H171" i="9"/>
  <c r="I171" i="9"/>
  <c r="F172" i="9"/>
  <c r="G172" i="9" s="1"/>
  <c r="H172" i="9"/>
  <c r="I172" i="9"/>
  <c r="F173" i="9"/>
  <c r="G173" i="9" s="1"/>
  <c r="H173" i="9"/>
  <c r="I173" i="9"/>
  <c r="F174" i="9"/>
  <c r="G174" i="9" s="1"/>
  <c r="H174" i="9"/>
  <c r="I174" i="9"/>
  <c r="F175" i="9"/>
  <c r="G175" i="9" s="1"/>
  <c r="H175" i="9"/>
  <c r="I175" i="9"/>
  <c r="F176" i="9"/>
  <c r="G176" i="9" s="1"/>
  <c r="H176" i="9"/>
  <c r="I176" i="9"/>
  <c r="F177" i="9"/>
  <c r="G177" i="9" s="1"/>
  <c r="H177" i="9"/>
  <c r="I177" i="9"/>
  <c r="F178" i="9"/>
  <c r="G178" i="9" s="1"/>
  <c r="H178" i="9"/>
  <c r="I178" i="9"/>
  <c r="F179" i="9"/>
  <c r="G179" i="9" s="1"/>
  <c r="H179" i="9"/>
  <c r="I179" i="9"/>
  <c r="F180" i="9"/>
  <c r="G180" i="9" s="1"/>
  <c r="H180" i="9"/>
  <c r="I180" i="9"/>
  <c r="F181" i="9"/>
  <c r="G181" i="9" s="1"/>
  <c r="H181" i="9"/>
  <c r="I181" i="9"/>
  <c r="F182" i="9"/>
  <c r="G182" i="9" s="1"/>
  <c r="H182" i="9"/>
  <c r="I182" i="9"/>
  <c r="F183" i="9"/>
  <c r="G183" i="9" s="1"/>
  <c r="H183" i="9"/>
  <c r="I183" i="9"/>
  <c r="F184" i="9"/>
  <c r="G184" i="9" s="1"/>
  <c r="H184" i="9"/>
  <c r="I184" i="9"/>
  <c r="F185" i="9"/>
  <c r="G185" i="9" s="1"/>
  <c r="H185" i="9"/>
  <c r="I185" i="9"/>
  <c r="F186" i="9"/>
  <c r="G186" i="9" s="1"/>
  <c r="H186" i="9"/>
  <c r="I186" i="9"/>
  <c r="F187" i="9"/>
  <c r="G187" i="9" s="1"/>
  <c r="H187" i="9"/>
  <c r="I187" i="9"/>
  <c r="F188" i="9"/>
  <c r="G188" i="9" s="1"/>
  <c r="H188" i="9"/>
  <c r="I188" i="9"/>
  <c r="F189" i="9"/>
  <c r="G189" i="9" s="1"/>
  <c r="H189" i="9"/>
  <c r="I189" i="9"/>
  <c r="F190" i="9"/>
  <c r="G190" i="9" s="1"/>
  <c r="H190" i="9"/>
  <c r="I190" i="9"/>
  <c r="F191" i="9"/>
  <c r="G191" i="9" s="1"/>
  <c r="H191" i="9"/>
  <c r="I191" i="9"/>
  <c r="F192" i="9"/>
  <c r="G192" i="9" s="1"/>
  <c r="H192" i="9"/>
  <c r="I192" i="9"/>
  <c r="F193" i="9"/>
  <c r="G193" i="9" s="1"/>
  <c r="H193" i="9"/>
  <c r="I193" i="9"/>
  <c r="F194" i="9"/>
  <c r="G194" i="9" s="1"/>
  <c r="H194" i="9"/>
  <c r="I194" i="9"/>
  <c r="F195" i="9"/>
  <c r="G195" i="9" s="1"/>
  <c r="H195" i="9"/>
  <c r="I195" i="9"/>
  <c r="F196" i="9"/>
  <c r="G196" i="9" s="1"/>
  <c r="H196" i="9"/>
  <c r="I196" i="9"/>
  <c r="F197" i="9"/>
  <c r="G197" i="9" s="1"/>
  <c r="H197" i="9"/>
  <c r="I197" i="9"/>
  <c r="F198" i="9"/>
  <c r="G198" i="9" s="1"/>
  <c r="H198" i="9"/>
  <c r="I198" i="9"/>
  <c r="F199" i="9"/>
  <c r="G199" i="9" s="1"/>
  <c r="H199" i="9"/>
  <c r="I199" i="9"/>
  <c r="F200" i="9"/>
  <c r="G200" i="9" s="1"/>
  <c r="H200" i="9"/>
  <c r="I200" i="9"/>
  <c r="F201" i="9"/>
  <c r="G201" i="9" s="1"/>
  <c r="H201" i="9"/>
  <c r="I201" i="9"/>
  <c r="F202" i="9"/>
  <c r="G202" i="9" s="1"/>
  <c r="H202" i="9"/>
  <c r="I202" i="9"/>
  <c r="F203" i="9"/>
  <c r="G203" i="9" s="1"/>
  <c r="H203" i="9"/>
  <c r="I203" i="9"/>
  <c r="F204" i="9"/>
  <c r="G204" i="9" s="1"/>
  <c r="H204" i="9"/>
  <c r="I204" i="9"/>
  <c r="F205" i="9"/>
  <c r="G205" i="9" s="1"/>
  <c r="H205" i="9"/>
  <c r="I205" i="9"/>
  <c r="F206" i="9"/>
  <c r="G206" i="9" s="1"/>
  <c r="H206" i="9"/>
  <c r="I206" i="9"/>
  <c r="F207" i="9"/>
  <c r="G207" i="9" s="1"/>
  <c r="H207" i="9"/>
  <c r="I207" i="9"/>
  <c r="F208" i="9"/>
  <c r="G208" i="9" s="1"/>
  <c r="H208" i="9"/>
  <c r="I208" i="9"/>
  <c r="F209" i="9"/>
  <c r="G209" i="9" s="1"/>
  <c r="H209" i="9"/>
  <c r="I209" i="9"/>
  <c r="F210" i="9"/>
  <c r="G210" i="9" s="1"/>
  <c r="H210" i="9"/>
  <c r="I210" i="9"/>
  <c r="F211" i="9"/>
  <c r="G211" i="9" s="1"/>
  <c r="H211" i="9"/>
  <c r="I211" i="9"/>
  <c r="F212" i="9"/>
  <c r="G212" i="9" s="1"/>
  <c r="H212" i="9"/>
  <c r="I212" i="9"/>
  <c r="F213" i="9"/>
  <c r="G213" i="9" s="1"/>
  <c r="H213" i="9"/>
  <c r="I213" i="9"/>
  <c r="F214" i="9"/>
  <c r="G214" i="9" s="1"/>
  <c r="H214" i="9"/>
  <c r="I214" i="9"/>
  <c r="F215" i="9"/>
  <c r="G215" i="9" s="1"/>
  <c r="H215" i="9"/>
  <c r="I215" i="9"/>
  <c r="F216" i="9"/>
  <c r="G216" i="9" s="1"/>
  <c r="H216" i="9"/>
  <c r="I216" i="9"/>
  <c r="F217" i="9"/>
  <c r="G217" i="9" s="1"/>
  <c r="H217" i="9"/>
  <c r="I217" i="9"/>
  <c r="F218" i="9"/>
  <c r="G218" i="9" s="1"/>
  <c r="H218" i="9"/>
  <c r="I218" i="9"/>
  <c r="F219" i="9"/>
  <c r="G219" i="9" s="1"/>
  <c r="H219" i="9"/>
  <c r="I219" i="9"/>
  <c r="F220" i="9"/>
  <c r="G220" i="9" s="1"/>
  <c r="H220" i="9"/>
  <c r="I220" i="9"/>
  <c r="F221" i="9"/>
  <c r="G221" i="9" s="1"/>
  <c r="H221" i="9"/>
  <c r="I221" i="9"/>
  <c r="F222" i="9"/>
  <c r="G222" i="9" s="1"/>
  <c r="H222" i="9"/>
  <c r="I222" i="9"/>
  <c r="F223" i="9"/>
  <c r="G223" i="9" s="1"/>
  <c r="H223" i="9"/>
  <c r="I223" i="9"/>
  <c r="F224" i="9"/>
  <c r="G224" i="9" s="1"/>
  <c r="H224" i="9"/>
  <c r="I224" i="9"/>
  <c r="F225" i="9"/>
  <c r="G225" i="9" s="1"/>
  <c r="H225" i="9"/>
  <c r="I225" i="9"/>
  <c r="F226" i="9"/>
  <c r="G226" i="9" s="1"/>
  <c r="H226" i="9"/>
  <c r="I226" i="9"/>
  <c r="F227" i="9"/>
  <c r="G227" i="9" s="1"/>
  <c r="H227" i="9"/>
  <c r="I227" i="9"/>
  <c r="F228" i="9"/>
  <c r="G228" i="9" s="1"/>
  <c r="H228" i="9"/>
  <c r="I228" i="9"/>
  <c r="F229" i="9"/>
  <c r="G229" i="9" s="1"/>
  <c r="H229" i="9"/>
  <c r="I229" i="9"/>
  <c r="F230" i="9"/>
  <c r="G230" i="9" s="1"/>
  <c r="H230" i="9"/>
  <c r="I230" i="9"/>
  <c r="F231" i="9"/>
  <c r="G231" i="9" s="1"/>
  <c r="H231" i="9"/>
  <c r="I231" i="9"/>
  <c r="F232" i="9"/>
  <c r="G232" i="9" s="1"/>
  <c r="H232" i="9"/>
  <c r="I232" i="9"/>
  <c r="F233" i="9"/>
  <c r="G233" i="9" s="1"/>
  <c r="H233" i="9"/>
  <c r="I233" i="9"/>
  <c r="F234" i="9"/>
  <c r="G234" i="9" s="1"/>
  <c r="H234" i="9"/>
  <c r="I234" i="9"/>
  <c r="F235" i="9"/>
  <c r="G235" i="9" s="1"/>
  <c r="H235" i="9"/>
  <c r="I235" i="9"/>
  <c r="F236" i="9"/>
  <c r="G236" i="9" s="1"/>
  <c r="H236" i="9"/>
  <c r="I236" i="9"/>
  <c r="F237" i="9"/>
  <c r="G237" i="9" s="1"/>
  <c r="H237" i="9"/>
  <c r="I237" i="9"/>
  <c r="F238" i="9"/>
  <c r="G238" i="9" s="1"/>
  <c r="H238" i="9"/>
  <c r="I238" i="9"/>
  <c r="F239" i="9"/>
  <c r="G239" i="9" s="1"/>
  <c r="H239" i="9"/>
  <c r="I239" i="9"/>
  <c r="F240" i="9"/>
  <c r="G240" i="9" s="1"/>
  <c r="H240" i="9"/>
  <c r="I240" i="9"/>
  <c r="F241" i="9"/>
  <c r="G241" i="9" s="1"/>
  <c r="H241" i="9"/>
  <c r="I241" i="9"/>
  <c r="F242" i="9"/>
  <c r="G242" i="9" s="1"/>
  <c r="H242" i="9"/>
  <c r="I242" i="9"/>
  <c r="F243" i="9"/>
  <c r="G243" i="9" s="1"/>
  <c r="H243" i="9"/>
  <c r="I243" i="9"/>
  <c r="F244" i="9"/>
  <c r="G244" i="9" s="1"/>
  <c r="H244" i="9"/>
  <c r="I244" i="9"/>
  <c r="F245" i="9"/>
  <c r="G245" i="9" s="1"/>
  <c r="H245" i="9"/>
  <c r="I245" i="9"/>
  <c r="F246" i="9"/>
  <c r="G246" i="9" s="1"/>
  <c r="H246" i="9"/>
  <c r="I246" i="9"/>
  <c r="F247" i="9"/>
  <c r="G247" i="9" s="1"/>
  <c r="H247" i="9"/>
  <c r="I247" i="9"/>
  <c r="F248" i="9"/>
  <c r="G248" i="9" s="1"/>
  <c r="H248" i="9"/>
  <c r="I248" i="9"/>
  <c r="F249" i="9"/>
  <c r="G249" i="9" s="1"/>
  <c r="H249" i="9"/>
  <c r="I249" i="9"/>
  <c r="F250" i="9"/>
  <c r="G250" i="9" s="1"/>
  <c r="H250" i="9"/>
  <c r="I250" i="9"/>
  <c r="F251" i="9"/>
  <c r="G251" i="9" s="1"/>
  <c r="H251" i="9"/>
  <c r="I251" i="9"/>
  <c r="F252" i="9"/>
  <c r="G252" i="9" s="1"/>
  <c r="H252" i="9"/>
  <c r="I252" i="9"/>
  <c r="F253" i="9"/>
  <c r="G253" i="9" s="1"/>
  <c r="H253" i="9"/>
  <c r="I253" i="9"/>
  <c r="F254" i="9"/>
  <c r="G254" i="9" s="1"/>
  <c r="H254" i="9"/>
  <c r="I254" i="9"/>
  <c r="F255" i="9"/>
  <c r="G255" i="9" s="1"/>
  <c r="H255" i="9"/>
  <c r="I255" i="9"/>
  <c r="F256" i="9"/>
  <c r="G256" i="9" s="1"/>
  <c r="H256" i="9"/>
  <c r="I256" i="9"/>
  <c r="F257" i="9"/>
  <c r="G257" i="9" s="1"/>
  <c r="H257" i="9"/>
  <c r="I257" i="9"/>
  <c r="F258" i="9"/>
  <c r="G258" i="9" s="1"/>
  <c r="H258" i="9"/>
  <c r="I258" i="9"/>
  <c r="F259" i="9"/>
  <c r="G259" i="9" s="1"/>
  <c r="H259" i="9"/>
  <c r="I259" i="9"/>
  <c r="F260" i="9"/>
  <c r="G260" i="9" s="1"/>
  <c r="H260" i="9"/>
  <c r="I260" i="9"/>
  <c r="F261" i="9"/>
  <c r="G261" i="9" s="1"/>
  <c r="H261" i="9"/>
  <c r="I261" i="9"/>
  <c r="F262" i="9"/>
  <c r="G262" i="9" s="1"/>
  <c r="H262" i="9"/>
  <c r="I262" i="9"/>
  <c r="F263" i="9"/>
  <c r="G263" i="9" s="1"/>
  <c r="H263" i="9"/>
  <c r="I263" i="9"/>
  <c r="F264" i="9"/>
  <c r="G264" i="9" s="1"/>
  <c r="H264" i="9"/>
  <c r="I264" i="9"/>
  <c r="F265" i="9"/>
  <c r="G265" i="9" s="1"/>
  <c r="H265" i="9"/>
  <c r="I265" i="9"/>
  <c r="F266" i="9"/>
  <c r="G266" i="9" s="1"/>
  <c r="H266" i="9"/>
  <c r="I266" i="9"/>
  <c r="F267" i="9"/>
  <c r="G267" i="9" s="1"/>
  <c r="H267" i="9"/>
  <c r="I267" i="9"/>
  <c r="F268" i="9"/>
  <c r="G268" i="9" s="1"/>
  <c r="H268" i="9"/>
  <c r="I268" i="9"/>
  <c r="F269" i="9"/>
  <c r="G269" i="9" s="1"/>
  <c r="H269" i="9"/>
  <c r="I269" i="9"/>
  <c r="F270" i="9"/>
  <c r="G270" i="9" s="1"/>
  <c r="H270" i="9"/>
  <c r="I270" i="9"/>
  <c r="F271" i="9"/>
  <c r="G271" i="9" s="1"/>
  <c r="H271" i="9"/>
  <c r="I271" i="9"/>
  <c r="F272" i="9"/>
  <c r="G272" i="9" s="1"/>
  <c r="H272" i="9"/>
  <c r="I272" i="9"/>
  <c r="F273" i="9"/>
  <c r="G273" i="9" s="1"/>
  <c r="H273" i="9"/>
  <c r="I273" i="9"/>
  <c r="F274" i="9"/>
  <c r="G274" i="9" s="1"/>
  <c r="H274" i="9"/>
  <c r="I274" i="9"/>
  <c r="F275" i="9"/>
  <c r="G275" i="9" s="1"/>
  <c r="H275" i="9"/>
  <c r="I275" i="9"/>
  <c r="F276" i="9"/>
  <c r="G276" i="9" s="1"/>
  <c r="H276" i="9"/>
  <c r="I276" i="9"/>
  <c r="F277" i="9"/>
  <c r="G277" i="9" s="1"/>
  <c r="H277" i="9"/>
  <c r="I277" i="9"/>
  <c r="F278" i="9"/>
  <c r="G278" i="9" s="1"/>
  <c r="H278" i="9"/>
  <c r="I278" i="9"/>
  <c r="F279" i="9"/>
  <c r="G279" i="9" s="1"/>
  <c r="H279" i="9"/>
  <c r="I279" i="9"/>
  <c r="F280" i="9"/>
  <c r="G280" i="9" s="1"/>
  <c r="H280" i="9"/>
  <c r="I280" i="9"/>
  <c r="F281" i="9"/>
  <c r="G281" i="9" s="1"/>
  <c r="H281" i="9"/>
  <c r="I281" i="9"/>
  <c r="F282" i="9"/>
  <c r="G282" i="9" s="1"/>
  <c r="H282" i="9"/>
  <c r="I282" i="9"/>
  <c r="F283" i="9"/>
  <c r="G283" i="9" s="1"/>
  <c r="H283" i="9"/>
  <c r="I283" i="9"/>
  <c r="F284" i="9"/>
  <c r="G284" i="9" s="1"/>
  <c r="H284" i="9"/>
  <c r="I284" i="9"/>
  <c r="F285" i="9"/>
  <c r="G285" i="9" s="1"/>
  <c r="H285" i="9"/>
  <c r="I285" i="9"/>
  <c r="F286" i="9"/>
  <c r="G286" i="9" s="1"/>
  <c r="H286" i="9"/>
  <c r="I286" i="9"/>
  <c r="F287" i="9"/>
  <c r="G287" i="9" s="1"/>
  <c r="H287" i="9"/>
  <c r="I287" i="9"/>
  <c r="F288" i="9"/>
  <c r="G288" i="9" s="1"/>
  <c r="H288" i="9"/>
  <c r="I288" i="9"/>
  <c r="F289" i="9"/>
  <c r="G289" i="9" s="1"/>
  <c r="H289" i="9"/>
  <c r="I289" i="9"/>
  <c r="F290" i="9"/>
  <c r="G290" i="9" s="1"/>
  <c r="H290" i="9"/>
  <c r="I290" i="9"/>
  <c r="F291" i="9"/>
  <c r="G291" i="9" s="1"/>
  <c r="H291" i="9"/>
  <c r="I291" i="9"/>
  <c r="F292" i="9"/>
  <c r="G292" i="9" s="1"/>
  <c r="H292" i="9"/>
  <c r="I292" i="9"/>
  <c r="F293" i="9"/>
  <c r="G293" i="9" s="1"/>
  <c r="H293" i="9"/>
  <c r="I293" i="9"/>
  <c r="F294" i="9"/>
  <c r="G294" i="9" s="1"/>
  <c r="H294" i="9"/>
  <c r="I294" i="9"/>
  <c r="F295" i="9"/>
  <c r="G295" i="9" s="1"/>
  <c r="H295" i="9"/>
  <c r="I295" i="9"/>
  <c r="F296" i="9"/>
  <c r="G296" i="9" s="1"/>
  <c r="H296" i="9"/>
  <c r="I296" i="9"/>
  <c r="F297" i="9"/>
  <c r="G297" i="9" s="1"/>
  <c r="H297" i="9"/>
  <c r="I297" i="9"/>
  <c r="F298" i="9"/>
  <c r="G298" i="9" s="1"/>
  <c r="H298" i="9"/>
  <c r="I298" i="9"/>
  <c r="F299" i="9"/>
  <c r="G299" i="9" s="1"/>
  <c r="H299" i="9"/>
  <c r="I299" i="9"/>
  <c r="F300" i="9"/>
  <c r="G300" i="9" s="1"/>
  <c r="H300" i="9"/>
  <c r="I300" i="9"/>
  <c r="F301" i="9"/>
  <c r="G301" i="9" s="1"/>
  <c r="H301" i="9"/>
  <c r="I301" i="9"/>
  <c r="F302" i="9"/>
  <c r="G302" i="9" s="1"/>
  <c r="H302" i="9"/>
  <c r="I302" i="9"/>
  <c r="F303" i="9"/>
  <c r="G303" i="9" s="1"/>
  <c r="H303" i="9"/>
  <c r="I303" i="9"/>
  <c r="F304" i="9"/>
  <c r="G304" i="9" s="1"/>
  <c r="H304" i="9"/>
  <c r="I304" i="9"/>
  <c r="F305" i="9"/>
  <c r="G305" i="9" s="1"/>
  <c r="H305" i="9"/>
  <c r="I305" i="9"/>
  <c r="F306" i="9"/>
  <c r="G306" i="9" s="1"/>
  <c r="H306" i="9"/>
  <c r="I306" i="9"/>
  <c r="F307" i="9"/>
  <c r="G307" i="9" s="1"/>
  <c r="H307" i="9"/>
  <c r="I307" i="9"/>
  <c r="F308" i="9"/>
  <c r="G308" i="9" s="1"/>
  <c r="H308" i="9"/>
  <c r="I308" i="9"/>
  <c r="F309" i="9"/>
  <c r="G309" i="9" s="1"/>
  <c r="H309" i="9"/>
  <c r="I309" i="9"/>
  <c r="F310" i="9"/>
  <c r="G310" i="9" s="1"/>
  <c r="H310" i="9"/>
  <c r="I310" i="9"/>
  <c r="F311" i="9"/>
  <c r="G311" i="9" s="1"/>
  <c r="H311" i="9"/>
  <c r="I311" i="9"/>
  <c r="F312" i="9"/>
  <c r="G312" i="9" s="1"/>
  <c r="H312" i="9"/>
  <c r="I312" i="9"/>
  <c r="F313" i="9"/>
  <c r="G313" i="9" s="1"/>
  <c r="H313" i="9"/>
  <c r="I313" i="9"/>
  <c r="F314" i="9"/>
  <c r="G314" i="9" s="1"/>
  <c r="H314" i="9"/>
  <c r="I314" i="9"/>
  <c r="F315" i="9"/>
  <c r="G315" i="9" s="1"/>
  <c r="H315" i="9"/>
  <c r="I315" i="9"/>
  <c r="F316" i="9"/>
  <c r="G316" i="9" s="1"/>
  <c r="H316" i="9"/>
  <c r="I316" i="9"/>
  <c r="F317" i="9"/>
  <c r="G317" i="9" s="1"/>
  <c r="H317" i="9"/>
  <c r="I317" i="9"/>
  <c r="F318" i="9"/>
  <c r="G318" i="9" s="1"/>
  <c r="H318" i="9"/>
  <c r="I318" i="9"/>
  <c r="F319" i="9"/>
  <c r="G319" i="9" s="1"/>
  <c r="H319" i="9"/>
  <c r="I319" i="9"/>
  <c r="F320" i="9"/>
  <c r="G320" i="9" s="1"/>
  <c r="H320" i="9"/>
  <c r="I320" i="9"/>
  <c r="F321" i="9"/>
  <c r="G321" i="9" s="1"/>
  <c r="H321" i="9"/>
  <c r="I321" i="9"/>
  <c r="F322" i="9"/>
  <c r="G322" i="9" s="1"/>
  <c r="H322" i="9"/>
  <c r="I322" i="9"/>
  <c r="F323" i="9"/>
  <c r="G323" i="9" s="1"/>
  <c r="H323" i="9"/>
  <c r="I323" i="9"/>
  <c r="F324" i="9"/>
  <c r="G324" i="9" s="1"/>
  <c r="H324" i="9"/>
  <c r="I324" i="9"/>
  <c r="F325" i="9"/>
  <c r="G325" i="9" s="1"/>
  <c r="H325" i="9"/>
  <c r="I325" i="9"/>
  <c r="F326" i="9"/>
  <c r="G326" i="9" s="1"/>
  <c r="H326" i="9"/>
  <c r="I326" i="9"/>
  <c r="F327" i="9"/>
  <c r="G327" i="9" s="1"/>
  <c r="H327" i="9"/>
  <c r="I327" i="9"/>
  <c r="F328" i="9"/>
  <c r="G328" i="9" s="1"/>
  <c r="H328" i="9"/>
  <c r="I328" i="9"/>
  <c r="F329" i="9"/>
  <c r="G329" i="9" s="1"/>
  <c r="H329" i="9"/>
  <c r="I329" i="9"/>
  <c r="F330" i="9"/>
  <c r="G330" i="9" s="1"/>
  <c r="H330" i="9"/>
  <c r="I330" i="9"/>
  <c r="F331" i="9"/>
  <c r="G331" i="9" s="1"/>
  <c r="H331" i="9"/>
  <c r="I331" i="9"/>
  <c r="F332" i="9"/>
  <c r="G332" i="9" s="1"/>
  <c r="H332" i="9"/>
  <c r="I332" i="9"/>
  <c r="F333" i="9"/>
  <c r="G333" i="9" s="1"/>
  <c r="H333" i="9"/>
  <c r="I333" i="9"/>
  <c r="F334" i="9"/>
  <c r="G334" i="9" s="1"/>
  <c r="H334" i="9"/>
  <c r="I334" i="9"/>
  <c r="F335" i="9"/>
  <c r="G335" i="9" s="1"/>
  <c r="H335" i="9"/>
  <c r="I335" i="9"/>
  <c r="F336" i="9"/>
  <c r="G336" i="9" s="1"/>
  <c r="H336" i="9"/>
  <c r="I336" i="9"/>
  <c r="F337" i="9"/>
  <c r="G337" i="9" s="1"/>
  <c r="H337" i="9"/>
  <c r="I337" i="9"/>
  <c r="F338" i="9"/>
  <c r="G338" i="9" s="1"/>
  <c r="H338" i="9"/>
  <c r="I338" i="9"/>
  <c r="F339" i="9"/>
  <c r="G339" i="9" s="1"/>
  <c r="H339" i="9"/>
  <c r="I339" i="9"/>
  <c r="F340" i="9"/>
  <c r="G340" i="9" s="1"/>
  <c r="H340" i="9"/>
  <c r="I340" i="9"/>
  <c r="F341" i="9"/>
  <c r="G341" i="9" s="1"/>
  <c r="H341" i="9"/>
  <c r="I341" i="9"/>
  <c r="F342" i="9"/>
  <c r="G342" i="9" s="1"/>
  <c r="H342" i="9"/>
  <c r="I342" i="9"/>
  <c r="F343" i="9"/>
  <c r="G343" i="9" s="1"/>
  <c r="H343" i="9"/>
  <c r="I343" i="9"/>
  <c r="F344" i="9"/>
  <c r="G344" i="9" s="1"/>
  <c r="H344" i="9"/>
  <c r="I344" i="9"/>
  <c r="F345" i="9"/>
  <c r="G345" i="9" s="1"/>
  <c r="H345" i="9"/>
  <c r="I345" i="9"/>
  <c r="F346" i="9"/>
  <c r="G346" i="9" s="1"/>
  <c r="H346" i="9"/>
  <c r="I346" i="9"/>
  <c r="F347" i="9"/>
  <c r="G347" i="9" s="1"/>
  <c r="H347" i="9"/>
  <c r="I347" i="9"/>
  <c r="F348" i="9"/>
  <c r="G348" i="9" s="1"/>
  <c r="H348" i="9"/>
  <c r="I348" i="9"/>
  <c r="F349" i="9"/>
  <c r="G349" i="9" s="1"/>
  <c r="H349" i="9"/>
  <c r="I349" i="9"/>
  <c r="F350" i="9"/>
  <c r="G350" i="9" s="1"/>
  <c r="H350" i="9"/>
  <c r="I350" i="9"/>
  <c r="F351" i="9"/>
  <c r="G351" i="9" s="1"/>
  <c r="H351" i="9"/>
  <c r="I351" i="9"/>
  <c r="F352" i="9"/>
  <c r="G352" i="9" s="1"/>
  <c r="H352" i="9"/>
  <c r="I352" i="9"/>
  <c r="F353" i="9"/>
  <c r="G353" i="9" s="1"/>
  <c r="H353" i="9"/>
  <c r="I353" i="9"/>
  <c r="F354" i="9"/>
  <c r="G354" i="9" s="1"/>
  <c r="H354" i="9"/>
  <c r="I354" i="9"/>
  <c r="F355" i="9"/>
  <c r="G355" i="9" s="1"/>
  <c r="H355" i="9"/>
  <c r="I355" i="9"/>
  <c r="F356" i="9"/>
  <c r="G356" i="9" s="1"/>
  <c r="H356" i="9"/>
  <c r="I356" i="9"/>
  <c r="F357" i="9"/>
  <c r="G357" i="9" s="1"/>
  <c r="H357" i="9"/>
  <c r="I357" i="9"/>
  <c r="F358" i="9"/>
  <c r="G358" i="9" s="1"/>
  <c r="H358" i="9"/>
  <c r="I358" i="9"/>
  <c r="F359" i="9"/>
  <c r="G359" i="9" s="1"/>
  <c r="H359" i="9"/>
  <c r="I359" i="9"/>
  <c r="F360" i="9"/>
  <c r="G360" i="9" s="1"/>
  <c r="H360" i="9"/>
  <c r="I360" i="9"/>
  <c r="F361" i="9"/>
  <c r="G361" i="9" s="1"/>
  <c r="H361" i="9"/>
  <c r="I361" i="9"/>
  <c r="F362" i="9"/>
  <c r="G362" i="9" s="1"/>
  <c r="H362" i="9"/>
  <c r="I362" i="9"/>
  <c r="F363" i="9"/>
  <c r="G363" i="9" s="1"/>
  <c r="H363" i="9"/>
  <c r="I363" i="9"/>
  <c r="F364" i="9"/>
  <c r="G364" i="9" s="1"/>
  <c r="H364" i="9"/>
  <c r="I364" i="9"/>
  <c r="F365" i="9"/>
  <c r="G365" i="9" s="1"/>
  <c r="H365" i="9"/>
  <c r="I365" i="9"/>
  <c r="F366" i="9"/>
  <c r="G366" i="9" s="1"/>
  <c r="H366" i="9"/>
  <c r="I366" i="9"/>
  <c r="F367" i="9"/>
  <c r="G367" i="9" s="1"/>
  <c r="H367" i="9"/>
  <c r="I367" i="9"/>
  <c r="F368" i="9"/>
  <c r="G368" i="9" s="1"/>
  <c r="H368" i="9"/>
  <c r="I368" i="9"/>
  <c r="F369" i="9"/>
  <c r="G369" i="9" s="1"/>
  <c r="H369" i="9"/>
  <c r="I369" i="9"/>
  <c r="F370" i="9"/>
  <c r="G370" i="9" s="1"/>
  <c r="H370" i="9"/>
  <c r="I370" i="9"/>
  <c r="F371" i="9"/>
  <c r="G371" i="9" s="1"/>
  <c r="H371" i="9"/>
  <c r="I371" i="9"/>
  <c r="F372" i="9"/>
  <c r="G372" i="9" s="1"/>
  <c r="H372" i="9"/>
  <c r="I372" i="9"/>
  <c r="F373" i="9"/>
  <c r="G373" i="9" s="1"/>
  <c r="H373" i="9"/>
  <c r="I373" i="9"/>
  <c r="F374" i="9"/>
  <c r="G374" i="9" s="1"/>
  <c r="H374" i="9"/>
  <c r="I374" i="9"/>
  <c r="F375" i="9"/>
  <c r="G375" i="9" s="1"/>
  <c r="H375" i="9"/>
  <c r="I375" i="9"/>
  <c r="F376" i="9"/>
  <c r="G376" i="9" s="1"/>
  <c r="H376" i="9"/>
  <c r="I376" i="9"/>
  <c r="F377" i="9"/>
  <c r="G377" i="9" s="1"/>
  <c r="H377" i="9"/>
  <c r="I377" i="9"/>
  <c r="F378" i="9"/>
  <c r="G378" i="9" s="1"/>
  <c r="H378" i="9"/>
  <c r="I378" i="9"/>
  <c r="F379" i="9"/>
  <c r="G379" i="9" s="1"/>
  <c r="H379" i="9"/>
  <c r="I379" i="9"/>
  <c r="F380" i="9"/>
  <c r="G380" i="9" s="1"/>
  <c r="H380" i="9"/>
  <c r="I380" i="9"/>
  <c r="F381" i="9"/>
  <c r="G381" i="9" s="1"/>
  <c r="H381" i="9"/>
  <c r="I381" i="9"/>
  <c r="F382" i="9"/>
  <c r="G382" i="9" s="1"/>
  <c r="H382" i="9"/>
  <c r="I382" i="9"/>
  <c r="F383" i="9"/>
  <c r="G383" i="9" s="1"/>
  <c r="H383" i="9"/>
  <c r="I383" i="9"/>
  <c r="F384" i="9"/>
  <c r="G384" i="9" s="1"/>
  <c r="H384" i="9"/>
  <c r="I384" i="9"/>
  <c r="F385" i="9"/>
  <c r="G385" i="9" s="1"/>
  <c r="H385" i="9"/>
  <c r="I385" i="9"/>
  <c r="F386" i="9"/>
  <c r="G386" i="9" s="1"/>
  <c r="H386" i="9"/>
  <c r="I386" i="9"/>
  <c r="F387" i="9"/>
  <c r="G387" i="9" s="1"/>
  <c r="H387" i="9"/>
  <c r="I387" i="9"/>
  <c r="F388" i="9"/>
  <c r="G388" i="9" s="1"/>
  <c r="H388" i="9"/>
  <c r="I388" i="9"/>
  <c r="F389" i="9"/>
  <c r="G389" i="9" s="1"/>
  <c r="H389" i="9"/>
  <c r="I389" i="9"/>
  <c r="F390" i="9"/>
  <c r="G390" i="9" s="1"/>
  <c r="H390" i="9"/>
  <c r="I390" i="9"/>
  <c r="F391" i="9"/>
  <c r="G391" i="9" s="1"/>
  <c r="H391" i="9"/>
  <c r="I391" i="9"/>
  <c r="F392" i="9"/>
  <c r="G392" i="9" s="1"/>
  <c r="H392" i="9"/>
  <c r="I392" i="9"/>
  <c r="F393" i="9"/>
  <c r="G393" i="9" s="1"/>
  <c r="H393" i="9"/>
  <c r="I393" i="9"/>
  <c r="F394" i="9"/>
  <c r="G394" i="9" s="1"/>
  <c r="H394" i="9"/>
  <c r="I394" i="9"/>
  <c r="F395" i="9"/>
  <c r="G395" i="9" s="1"/>
  <c r="H395" i="9"/>
  <c r="I395" i="9"/>
  <c r="F396" i="9"/>
  <c r="G396" i="9" s="1"/>
  <c r="H396" i="9"/>
  <c r="I396" i="9"/>
  <c r="F397" i="9"/>
  <c r="G397" i="9" s="1"/>
  <c r="H397" i="9"/>
  <c r="I397" i="9"/>
  <c r="F398" i="9"/>
  <c r="G398" i="9" s="1"/>
  <c r="H398" i="9"/>
  <c r="I398" i="9"/>
  <c r="F399" i="9"/>
  <c r="G399" i="9" s="1"/>
  <c r="H399" i="9"/>
  <c r="I399" i="9"/>
  <c r="F400" i="9"/>
  <c r="G400" i="9" s="1"/>
  <c r="H400" i="9"/>
  <c r="I400" i="9"/>
  <c r="F401" i="9"/>
  <c r="G401" i="9" s="1"/>
  <c r="H401" i="9"/>
  <c r="I401" i="9"/>
  <c r="F402" i="9"/>
  <c r="G402" i="9" s="1"/>
  <c r="H402" i="9"/>
  <c r="I402" i="9"/>
  <c r="F403" i="9"/>
  <c r="G403" i="9" s="1"/>
  <c r="H403" i="9"/>
  <c r="I403" i="9"/>
  <c r="F404" i="9"/>
  <c r="G404" i="9" s="1"/>
  <c r="H404" i="9"/>
  <c r="I404" i="9"/>
  <c r="F405" i="9"/>
  <c r="G405" i="9" s="1"/>
  <c r="H405" i="9"/>
  <c r="I405" i="9"/>
  <c r="F406" i="9"/>
  <c r="G406" i="9" s="1"/>
  <c r="H406" i="9"/>
  <c r="I406" i="9"/>
  <c r="F407" i="9"/>
  <c r="G407" i="9" s="1"/>
  <c r="H407" i="9"/>
  <c r="I407" i="9"/>
  <c r="F408" i="9"/>
  <c r="G408" i="9" s="1"/>
  <c r="H408" i="9"/>
  <c r="I408" i="9"/>
  <c r="F409" i="9"/>
  <c r="G409" i="9" s="1"/>
  <c r="H409" i="9"/>
  <c r="I409" i="9"/>
  <c r="F410" i="9"/>
  <c r="G410" i="9" s="1"/>
  <c r="H410" i="9"/>
  <c r="I410" i="9"/>
  <c r="F411" i="9"/>
  <c r="G411" i="9" s="1"/>
  <c r="H411" i="9"/>
  <c r="I411" i="9"/>
  <c r="F412" i="9"/>
  <c r="G412" i="9" s="1"/>
  <c r="H412" i="9"/>
  <c r="I412" i="9"/>
  <c r="F413" i="9"/>
  <c r="G413" i="9" s="1"/>
  <c r="H413" i="9"/>
  <c r="I413" i="9"/>
  <c r="F414" i="9"/>
  <c r="G414" i="9" s="1"/>
  <c r="H414" i="9"/>
  <c r="I414" i="9"/>
  <c r="F415" i="9"/>
  <c r="G415" i="9" s="1"/>
  <c r="H415" i="9"/>
  <c r="I415" i="9"/>
  <c r="F416" i="9"/>
  <c r="G416" i="9" s="1"/>
  <c r="H416" i="9"/>
  <c r="I416" i="9"/>
  <c r="F417" i="9"/>
  <c r="G417" i="9" s="1"/>
  <c r="H417" i="9"/>
  <c r="I417" i="9"/>
  <c r="F418" i="9"/>
  <c r="G418" i="9" s="1"/>
  <c r="H418" i="9"/>
  <c r="I418" i="9"/>
  <c r="F419" i="9"/>
  <c r="G419" i="9" s="1"/>
  <c r="H419" i="9"/>
  <c r="I419" i="9"/>
  <c r="F420" i="9"/>
  <c r="G420" i="9" s="1"/>
  <c r="H420" i="9"/>
  <c r="I420" i="9"/>
  <c r="F421" i="9"/>
  <c r="G421" i="9" s="1"/>
  <c r="H421" i="9"/>
  <c r="I421" i="9"/>
  <c r="F422" i="9"/>
  <c r="G422" i="9" s="1"/>
  <c r="H422" i="9"/>
  <c r="I422" i="9"/>
  <c r="F423" i="9"/>
  <c r="G423" i="9" s="1"/>
  <c r="H423" i="9"/>
  <c r="I423" i="9"/>
  <c r="F424" i="9"/>
  <c r="G424" i="9" s="1"/>
  <c r="H424" i="9"/>
  <c r="I424" i="9"/>
  <c r="F425" i="9"/>
  <c r="G425" i="9" s="1"/>
  <c r="H425" i="9"/>
  <c r="I425" i="9"/>
  <c r="F426" i="9"/>
  <c r="G426" i="9" s="1"/>
  <c r="H426" i="9"/>
  <c r="I426" i="9"/>
  <c r="F427" i="9"/>
  <c r="G427" i="9" s="1"/>
  <c r="H427" i="9"/>
  <c r="I427" i="9"/>
  <c r="F428" i="9"/>
  <c r="G428" i="9" s="1"/>
  <c r="H428" i="9"/>
  <c r="I428" i="9"/>
  <c r="F429" i="9"/>
  <c r="G429" i="9" s="1"/>
  <c r="H429" i="9"/>
  <c r="I429" i="9"/>
  <c r="F430" i="9"/>
  <c r="G430" i="9" s="1"/>
  <c r="H430" i="9"/>
  <c r="I430" i="9"/>
  <c r="F431" i="9"/>
  <c r="G431" i="9" s="1"/>
  <c r="H431" i="9"/>
  <c r="I431" i="9"/>
  <c r="F432" i="9"/>
  <c r="G432" i="9" s="1"/>
  <c r="H432" i="9"/>
  <c r="I432" i="9"/>
  <c r="F433" i="9"/>
  <c r="G433" i="9" s="1"/>
  <c r="H433" i="9"/>
  <c r="I433" i="9"/>
  <c r="F434" i="9"/>
  <c r="G434" i="9" s="1"/>
  <c r="H434" i="9"/>
  <c r="I434" i="9"/>
  <c r="F435" i="9"/>
  <c r="G435" i="9" s="1"/>
  <c r="H435" i="9"/>
  <c r="I435" i="9"/>
  <c r="F436" i="9"/>
  <c r="G436" i="9" s="1"/>
  <c r="H436" i="9"/>
  <c r="I436" i="9"/>
  <c r="F437" i="9"/>
  <c r="G437" i="9" s="1"/>
  <c r="H437" i="9"/>
  <c r="I437" i="9"/>
  <c r="F438" i="9"/>
  <c r="G438" i="9" s="1"/>
  <c r="H438" i="9"/>
  <c r="I438" i="9"/>
  <c r="F439" i="9"/>
  <c r="G439" i="9" s="1"/>
  <c r="H439" i="9"/>
  <c r="I439" i="9"/>
  <c r="F440" i="9"/>
  <c r="G440" i="9" s="1"/>
  <c r="H440" i="9"/>
  <c r="I440" i="9"/>
  <c r="F441" i="9"/>
  <c r="G441" i="9" s="1"/>
  <c r="H441" i="9"/>
  <c r="I441" i="9"/>
  <c r="F442" i="9"/>
  <c r="G442" i="9" s="1"/>
  <c r="H442" i="9"/>
  <c r="I442" i="9"/>
  <c r="F443" i="9"/>
  <c r="G443" i="9" s="1"/>
  <c r="H443" i="9"/>
  <c r="I443" i="9"/>
  <c r="F444" i="9"/>
  <c r="G444" i="9" s="1"/>
  <c r="H444" i="9"/>
  <c r="I444" i="9"/>
  <c r="F445" i="9"/>
  <c r="G445" i="9" s="1"/>
  <c r="H445" i="9"/>
  <c r="I445" i="9"/>
  <c r="F446" i="9"/>
  <c r="G446" i="9" s="1"/>
  <c r="H446" i="9"/>
  <c r="I446" i="9"/>
  <c r="F447" i="9"/>
  <c r="G447" i="9" s="1"/>
  <c r="H447" i="9"/>
  <c r="I447" i="9"/>
  <c r="F448" i="9"/>
  <c r="G448" i="9" s="1"/>
  <c r="H448" i="9"/>
  <c r="I448" i="9"/>
  <c r="F449" i="9"/>
  <c r="G449" i="9" s="1"/>
  <c r="H449" i="9"/>
  <c r="I449" i="9"/>
  <c r="F450" i="9"/>
  <c r="G450" i="9" s="1"/>
  <c r="H450" i="9"/>
  <c r="I450" i="9"/>
  <c r="F451" i="9"/>
  <c r="G451" i="9" s="1"/>
  <c r="H451" i="9"/>
  <c r="I451" i="9"/>
  <c r="F452" i="9"/>
  <c r="G452" i="9" s="1"/>
  <c r="H452" i="9"/>
  <c r="I452" i="9"/>
  <c r="F453" i="9"/>
  <c r="G453" i="9" s="1"/>
  <c r="H453" i="9"/>
  <c r="I453" i="9"/>
  <c r="F454" i="9"/>
  <c r="G454" i="9" s="1"/>
  <c r="H454" i="9"/>
  <c r="I454" i="9"/>
  <c r="F455" i="9"/>
  <c r="G455" i="9" s="1"/>
  <c r="H455" i="9"/>
  <c r="I455" i="9"/>
  <c r="F456" i="9"/>
  <c r="G456" i="9" s="1"/>
  <c r="H456" i="9"/>
  <c r="I456" i="9"/>
  <c r="F457" i="9"/>
  <c r="G457" i="9" s="1"/>
  <c r="H457" i="9"/>
  <c r="I457" i="9"/>
  <c r="F458" i="9"/>
  <c r="G458" i="9" s="1"/>
  <c r="H458" i="9"/>
  <c r="I458" i="9"/>
  <c r="F459" i="9"/>
  <c r="G459" i="9" s="1"/>
  <c r="H459" i="9"/>
  <c r="I459" i="9"/>
  <c r="F460" i="9"/>
  <c r="G460" i="9" s="1"/>
  <c r="H460" i="9"/>
  <c r="I460" i="9"/>
  <c r="F461" i="9"/>
  <c r="G461" i="9" s="1"/>
  <c r="H461" i="9"/>
  <c r="I461" i="9"/>
  <c r="F462" i="9"/>
  <c r="G462" i="9" s="1"/>
  <c r="H462" i="9"/>
  <c r="I462" i="9"/>
  <c r="F463" i="9"/>
  <c r="G463" i="9" s="1"/>
  <c r="H463" i="9"/>
  <c r="I463" i="9"/>
  <c r="F464" i="9"/>
  <c r="G464" i="9" s="1"/>
  <c r="H464" i="9"/>
  <c r="I464" i="9"/>
  <c r="F465" i="9"/>
  <c r="G465" i="9" s="1"/>
  <c r="H465" i="9"/>
  <c r="I465" i="9"/>
  <c r="F466" i="9"/>
  <c r="G466" i="9" s="1"/>
  <c r="H466" i="9"/>
  <c r="I466" i="9"/>
  <c r="F467" i="9"/>
  <c r="G467" i="9" s="1"/>
  <c r="H467" i="9"/>
  <c r="I467" i="9"/>
  <c r="F468" i="9"/>
  <c r="G468" i="9" s="1"/>
  <c r="H468" i="9"/>
  <c r="I468" i="9"/>
  <c r="F469" i="9"/>
  <c r="G469" i="9" s="1"/>
  <c r="H469" i="9"/>
  <c r="I469" i="9"/>
  <c r="F470" i="9"/>
  <c r="G470" i="9" s="1"/>
  <c r="H470" i="9"/>
  <c r="I470" i="9"/>
  <c r="F471" i="9"/>
  <c r="G471" i="9" s="1"/>
  <c r="H471" i="9"/>
  <c r="I471" i="9"/>
  <c r="F472" i="9"/>
  <c r="G472" i="9" s="1"/>
  <c r="H472" i="9"/>
  <c r="I472" i="9"/>
  <c r="F473" i="9"/>
  <c r="G473" i="9" s="1"/>
  <c r="H473" i="9"/>
  <c r="I473" i="9"/>
  <c r="F474" i="9"/>
  <c r="G474" i="9" s="1"/>
  <c r="H474" i="9"/>
  <c r="I474" i="9"/>
  <c r="F475" i="9"/>
  <c r="G475" i="9" s="1"/>
  <c r="H475" i="9"/>
  <c r="I475" i="9"/>
  <c r="F476" i="9"/>
  <c r="G476" i="9" s="1"/>
  <c r="H476" i="9"/>
  <c r="I476" i="9"/>
  <c r="F477" i="9"/>
  <c r="G477" i="9" s="1"/>
  <c r="H477" i="9"/>
  <c r="I477" i="9"/>
  <c r="F478" i="9"/>
  <c r="G478" i="9" s="1"/>
  <c r="H478" i="9"/>
  <c r="I478" i="9"/>
  <c r="F479" i="9"/>
  <c r="G479" i="9" s="1"/>
  <c r="H479" i="9"/>
  <c r="I479" i="9"/>
  <c r="F480" i="9"/>
  <c r="G480" i="9" s="1"/>
  <c r="H480" i="9"/>
  <c r="I480" i="9"/>
  <c r="F481" i="9"/>
  <c r="G481" i="9" s="1"/>
  <c r="H481" i="9"/>
  <c r="I481" i="9"/>
  <c r="F482" i="9"/>
  <c r="G482" i="9" s="1"/>
  <c r="H482" i="9"/>
  <c r="I482" i="9"/>
  <c r="F483" i="9"/>
  <c r="G483" i="9" s="1"/>
  <c r="H483" i="9"/>
  <c r="I483" i="9"/>
  <c r="F484" i="9"/>
  <c r="G484" i="9" s="1"/>
  <c r="H484" i="9"/>
  <c r="I484" i="9"/>
  <c r="F485" i="9"/>
  <c r="G485" i="9" s="1"/>
  <c r="H485" i="9"/>
  <c r="I485" i="9"/>
  <c r="F486" i="9"/>
  <c r="G486" i="9" s="1"/>
  <c r="H486" i="9"/>
  <c r="I486" i="9"/>
  <c r="F487" i="9"/>
  <c r="G487" i="9" s="1"/>
  <c r="H487" i="9"/>
  <c r="I487" i="9"/>
  <c r="F488" i="9"/>
  <c r="G488" i="9" s="1"/>
  <c r="H488" i="9"/>
  <c r="I488" i="9"/>
  <c r="F489" i="9"/>
  <c r="G489" i="9" s="1"/>
  <c r="H489" i="9"/>
  <c r="I489" i="9"/>
  <c r="F490" i="9"/>
  <c r="G490" i="9" s="1"/>
  <c r="H490" i="9"/>
  <c r="I490" i="9"/>
  <c r="F491" i="9"/>
  <c r="G491" i="9" s="1"/>
  <c r="H491" i="9"/>
  <c r="I491" i="9"/>
  <c r="F492" i="9"/>
  <c r="G492" i="9" s="1"/>
  <c r="H492" i="9"/>
  <c r="I492" i="9"/>
  <c r="F493" i="9"/>
  <c r="G493" i="9" s="1"/>
  <c r="H493" i="9"/>
  <c r="I493" i="9"/>
  <c r="F494" i="9"/>
  <c r="G494" i="9" s="1"/>
  <c r="H494" i="9"/>
  <c r="I494" i="9"/>
  <c r="F495" i="9"/>
  <c r="G495" i="9" s="1"/>
  <c r="H495" i="9"/>
  <c r="I495" i="9"/>
  <c r="F496" i="9"/>
  <c r="G496" i="9" s="1"/>
  <c r="H496" i="9"/>
  <c r="I496" i="9"/>
  <c r="F497" i="9"/>
  <c r="G497" i="9" s="1"/>
  <c r="H497" i="9"/>
  <c r="I497" i="9"/>
  <c r="F498" i="9"/>
  <c r="G498" i="9" s="1"/>
  <c r="H498" i="9"/>
  <c r="I498" i="9"/>
  <c r="F499" i="9"/>
  <c r="G499" i="9" s="1"/>
  <c r="H499" i="9"/>
  <c r="I499" i="9"/>
  <c r="F500" i="9"/>
  <c r="G500" i="9" s="1"/>
  <c r="H500" i="9"/>
  <c r="I500" i="9"/>
  <c r="F501" i="9"/>
  <c r="G501" i="9" s="1"/>
  <c r="H501" i="9"/>
  <c r="I501" i="9"/>
  <c r="F502" i="9"/>
  <c r="G502" i="9" s="1"/>
  <c r="H502" i="9"/>
  <c r="I502" i="9"/>
  <c r="F503" i="9"/>
  <c r="G503" i="9" s="1"/>
  <c r="H503" i="9"/>
  <c r="I503" i="9"/>
  <c r="F504" i="9"/>
  <c r="G504" i="9" s="1"/>
  <c r="H504" i="9"/>
  <c r="I504" i="9"/>
  <c r="F505" i="9"/>
  <c r="G505" i="9" s="1"/>
  <c r="H505" i="9"/>
  <c r="I505" i="9"/>
  <c r="F506" i="9"/>
  <c r="G506" i="9" s="1"/>
  <c r="H506" i="9"/>
  <c r="I506" i="9"/>
  <c r="F507" i="9"/>
  <c r="G507" i="9" s="1"/>
  <c r="H507" i="9"/>
  <c r="I507" i="9"/>
  <c r="F508" i="9"/>
  <c r="G508" i="9" s="1"/>
  <c r="H508" i="9"/>
  <c r="I508" i="9"/>
  <c r="F509" i="9"/>
  <c r="G509" i="9" s="1"/>
  <c r="H509" i="9"/>
  <c r="I509" i="9"/>
  <c r="F510" i="9"/>
  <c r="G510" i="9" s="1"/>
  <c r="H510" i="9"/>
  <c r="I510" i="9"/>
  <c r="F511" i="9"/>
  <c r="G511" i="9" s="1"/>
  <c r="H511" i="9"/>
  <c r="I511" i="9"/>
  <c r="F512" i="9"/>
  <c r="G512" i="9" s="1"/>
  <c r="H512" i="9"/>
  <c r="I512" i="9"/>
  <c r="F513" i="9"/>
  <c r="G513" i="9" s="1"/>
  <c r="H513" i="9"/>
  <c r="I513" i="9"/>
  <c r="F514" i="9"/>
  <c r="G514" i="9" s="1"/>
  <c r="H514" i="9"/>
  <c r="I514" i="9"/>
  <c r="F515" i="9"/>
  <c r="G515" i="9" s="1"/>
  <c r="H515" i="9"/>
  <c r="I515" i="9"/>
  <c r="F516" i="9"/>
  <c r="G516" i="9" s="1"/>
  <c r="H516" i="9"/>
  <c r="I516" i="9"/>
  <c r="F517" i="9"/>
  <c r="G517" i="9" s="1"/>
  <c r="H517" i="9"/>
  <c r="I517" i="9"/>
  <c r="F518" i="9"/>
  <c r="G518" i="9" s="1"/>
  <c r="H518" i="9"/>
  <c r="I518" i="9"/>
  <c r="F519" i="9"/>
  <c r="G519" i="9" s="1"/>
  <c r="H519" i="9"/>
  <c r="I519" i="9"/>
  <c r="F520" i="9"/>
  <c r="G520" i="9" s="1"/>
  <c r="H520" i="9"/>
  <c r="I520" i="9"/>
  <c r="F521" i="9"/>
  <c r="G521" i="9" s="1"/>
  <c r="H521" i="9"/>
  <c r="I521" i="9"/>
  <c r="F522" i="9"/>
  <c r="G522" i="9" s="1"/>
  <c r="H522" i="9"/>
  <c r="I522" i="9"/>
  <c r="F523" i="9"/>
  <c r="G523" i="9" s="1"/>
  <c r="H523" i="9"/>
  <c r="I523" i="9"/>
  <c r="F524" i="9"/>
  <c r="G524" i="9" s="1"/>
  <c r="H524" i="9"/>
  <c r="I524" i="9"/>
  <c r="F525" i="9"/>
  <c r="G525" i="9" s="1"/>
  <c r="H525" i="9"/>
  <c r="I525" i="9"/>
  <c r="F526" i="9"/>
  <c r="G526" i="9" s="1"/>
  <c r="H526" i="9"/>
  <c r="I526" i="9"/>
  <c r="F527" i="9"/>
  <c r="G527" i="9" s="1"/>
  <c r="H527" i="9"/>
  <c r="I527" i="9"/>
  <c r="F528" i="9"/>
  <c r="G528" i="9" s="1"/>
  <c r="H528" i="9"/>
  <c r="I528" i="9"/>
  <c r="F529" i="9"/>
  <c r="G529" i="9" s="1"/>
  <c r="H529" i="9"/>
  <c r="I529" i="9"/>
  <c r="F530" i="9"/>
  <c r="G530" i="9" s="1"/>
  <c r="H530" i="9"/>
  <c r="I530" i="9"/>
  <c r="F531" i="9"/>
  <c r="G531" i="9" s="1"/>
  <c r="H531" i="9"/>
  <c r="I531" i="9"/>
  <c r="F532" i="9"/>
  <c r="G532" i="9" s="1"/>
  <c r="H532" i="9"/>
  <c r="I532" i="9"/>
  <c r="F533" i="9"/>
  <c r="G533" i="9" s="1"/>
  <c r="H533" i="9"/>
  <c r="I533" i="9"/>
  <c r="F534" i="9"/>
  <c r="G534" i="9" s="1"/>
  <c r="H534" i="9"/>
  <c r="I534" i="9"/>
  <c r="F535" i="9"/>
  <c r="G535" i="9" s="1"/>
  <c r="H535" i="9"/>
  <c r="I535" i="9"/>
  <c r="F536" i="9"/>
  <c r="G536" i="9" s="1"/>
  <c r="H536" i="9"/>
  <c r="I536" i="9"/>
  <c r="F537" i="9"/>
  <c r="G537" i="9" s="1"/>
  <c r="H537" i="9"/>
  <c r="I537" i="9"/>
  <c r="F538" i="9"/>
  <c r="G538" i="9" s="1"/>
  <c r="H538" i="9"/>
  <c r="I538" i="9"/>
  <c r="F539" i="9"/>
  <c r="G539" i="9" s="1"/>
  <c r="H539" i="9"/>
  <c r="I539" i="9"/>
  <c r="F540" i="9"/>
  <c r="G540" i="9" s="1"/>
  <c r="H540" i="9"/>
  <c r="I540" i="9"/>
  <c r="F541" i="9"/>
  <c r="G541" i="9" s="1"/>
  <c r="H541" i="9"/>
  <c r="I541" i="9"/>
  <c r="F542" i="9"/>
  <c r="G542" i="9" s="1"/>
  <c r="H542" i="9"/>
  <c r="I542" i="9"/>
  <c r="F543" i="9"/>
  <c r="G543" i="9" s="1"/>
  <c r="H543" i="9"/>
  <c r="I543" i="9"/>
  <c r="F544" i="9"/>
  <c r="G544" i="9" s="1"/>
  <c r="H544" i="9"/>
  <c r="I544" i="9"/>
  <c r="F545" i="9"/>
  <c r="G545" i="9" s="1"/>
  <c r="H545" i="9"/>
  <c r="I545" i="9"/>
  <c r="F546" i="9"/>
  <c r="G546" i="9" s="1"/>
  <c r="H546" i="9"/>
  <c r="I546" i="9"/>
  <c r="F547" i="9"/>
  <c r="G547" i="9" s="1"/>
  <c r="H547" i="9"/>
  <c r="I547" i="9"/>
  <c r="F548" i="9"/>
  <c r="G548" i="9" s="1"/>
  <c r="H548" i="9"/>
  <c r="I548" i="9"/>
  <c r="F549" i="9"/>
  <c r="G549" i="9" s="1"/>
  <c r="H549" i="9"/>
  <c r="I549" i="9"/>
  <c r="F550" i="9"/>
  <c r="G550" i="9" s="1"/>
  <c r="H550" i="9"/>
  <c r="I550" i="9"/>
  <c r="F551" i="9"/>
  <c r="G551" i="9" s="1"/>
  <c r="H551" i="9"/>
  <c r="I551" i="9"/>
  <c r="F552" i="9"/>
  <c r="G552" i="9" s="1"/>
  <c r="H552" i="9"/>
  <c r="I552" i="9"/>
  <c r="F553" i="9"/>
  <c r="G553" i="9" s="1"/>
  <c r="H553" i="9"/>
  <c r="I553" i="9"/>
  <c r="F554" i="9"/>
  <c r="G554" i="9" s="1"/>
  <c r="H554" i="9"/>
  <c r="I554" i="9"/>
  <c r="F555" i="9"/>
  <c r="G555" i="9" s="1"/>
  <c r="H555" i="9"/>
  <c r="I555" i="9"/>
  <c r="F556" i="9"/>
  <c r="G556" i="9" s="1"/>
  <c r="H556" i="9"/>
  <c r="I556" i="9"/>
  <c r="F557" i="9"/>
  <c r="G557" i="9" s="1"/>
  <c r="H557" i="9"/>
  <c r="I557" i="9"/>
  <c r="F558" i="9"/>
  <c r="G558" i="9" s="1"/>
  <c r="H558" i="9"/>
  <c r="I558" i="9"/>
  <c r="F559" i="9"/>
  <c r="G559" i="9" s="1"/>
  <c r="H559" i="9"/>
  <c r="I559" i="9"/>
  <c r="F560" i="9"/>
  <c r="G560" i="9" s="1"/>
  <c r="H560" i="9"/>
  <c r="I560" i="9"/>
  <c r="F561" i="9"/>
  <c r="G561" i="9" s="1"/>
  <c r="H561" i="9"/>
  <c r="I561" i="9"/>
  <c r="G2" i="9" l="1"/>
  <c r="E3" i="2" l="1"/>
  <c r="E4" i="2"/>
  <c r="E5" i="2"/>
  <c r="E6" i="2"/>
  <c r="E7" i="2"/>
  <c r="E8" i="2"/>
  <c r="E9" i="2"/>
  <c r="E10" i="2"/>
  <c r="E11" i="2"/>
  <c r="E12" i="2"/>
  <c r="E2" i="2"/>
  <c r="K90" i="9" l="1"/>
  <c r="K130" i="9"/>
  <c r="K178" i="9"/>
  <c r="K194" i="9"/>
  <c r="K210" i="9"/>
  <c r="K370" i="9"/>
  <c r="K394" i="9"/>
  <c r="K426" i="9"/>
  <c r="K498" i="9"/>
  <c r="K538" i="9"/>
  <c r="K546" i="9"/>
  <c r="K75" i="9"/>
  <c r="K147" i="9"/>
  <c r="K163" i="9"/>
  <c r="K195" i="9"/>
  <c r="K307" i="9"/>
  <c r="K323" i="9"/>
  <c r="K339" i="9"/>
  <c r="K371" i="9"/>
  <c r="K427" i="9"/>
  <c r="K475" i="9"/>
  <c r="K483" i="9"/>
  <c r="K4" i="9"/>
  <c r="K76" i="9"/>
  <c r="K84" i="9"/>
  <c r="K100" i="9"/>
  <c r="K116" i="9"/>
  <c r="K148" i="9"/>
  <c r="K164" i="9"/>
  <c r="K228" i="9"/>
  <c r="K244" i="9"/>
  <c r="K260" i="9"/>
  <c r="K292" i="9"/>
  <c r="K308" i="9"/>
  <c r="K332" i="9"/>
  <c r="K340" i="9"/>
  <c r="K372" i="9"/>
  <c r="K428" i="9"/>
  <c r="K476" i="9"/>
  <c r="K484" i="9"/>
  <c r="K5" i="9"/>
  <c r="K37" i="9"/>
  <c r="K45" i="9"/>
  <c r="K61" i="9"/>
  <c r="K85" i="9"/>
  <c r="K101" i="9"/>
  <c r="K117" i="9"/>
  <c r="K141" i="9"/>
  <c r="K149" i="9"/>
  <c r="K237" i="9"/>
  <c r="K245" i="9"/>
  <c r="K293" i="9"/>
  <c r="K309" i="9"/>
  <c r="K333" i="9"/>
  <c r="K357" i="9"/>
  <c r="K477" i="9"/>
  <c r="K6" i="9"/>
  <c r="K38" i="9"/>
  <c r="K46" i="9"/>
  <c r="K54" i="9"/>
  <c r="K62" i="9"/>
  <c r="K110" i="9"/>
  <c r="K118" i="9"/>
  <c r="K142" i="9"/>
  <c r="K238" i="9"/>
  <c r="K246" i="9"/>
  <c r="K302" i="9"/>
  <c r="K486" i="9"/>
  <c r="K526" i="9"/>
  <c r="K23" i="9"/>
  <c r="K39" i="9"/>
  <c r="K55" i="9"/>
  <c r="K159" i="9"/>
  <c r="K183" i="9"/>
  <c r="K215" i="9"/>
  <c r="K303" i="9"/>
  <c r="K391" i="9"/>
  <c r="K519" i="9"/>
  <c r="K24" i="9"/>
  <c r="K56" i="9"/>
  <c r="K160" i="9"/>
  <c r="K184" i="9"/>
  <c r="K200" i="9"/>
  <c r="K216" i="9"/>
  <c r="K272" i="9"/>
  <c r="K320" i="9"/>
  <c r="K392" i="9"/>
  <c r="K496" i="9"/>
  <c r="K504" i="9"/>
  <c r="K512" i="9"/>
  <c r="K520" i="9"/>
  <c r="K544" i="9"/>
  <c r="K97" i="9"/>
  <c r="K129" i="9"/>
  <c r="K177" i="9"/>
  <c r="K193" i="9"/>
  <c r="K201" i="9"/>
  <c r="K217" i="9"/>
  <c r="K273" i="9"/>
  <c r="K393" i="9"/>
  <c r="K425" i="9"/>
  <c r="K497" i="9"/>
  <c r="K521" i="9"/>
  <c r="K545" i="9"/>
  <c r="K34" i="9"/>
  <c r="K82" i="9"/>
  <c r="K226" i="9"/>
  <c r="K282" i="9"/>
  <c r="K290" i="9"/>
  <c r="K330" i="9"/>
  <c r="K554" i="9"/>
  <c r="K35" i="9"/>
  <c r="K51" i="9"/>
  <c r="K83" i="9"/>
  <c r="K107" i="9"/>
  <c r="K139" i="9"/>
  <c r="K235" i="9"/>
  <c r="K259" i="9"/>
  <c r="K355" i="9"/>
  <c r="K459" i="9"/>
  <c r="K555" i="9"/>
  <c r="K52" i="9"/>
  <c r="K68" i="9"/>
  <c r="K108" i="9"/>
  <c r="K140" i="9"/>
  <c r="K156" i="9"/>
  <c r="K300" i="9"/>
  <c r="K348" i="9"/>
  <c r="K356" i="9"/>
  <c r="K380" i="9"/>
  <c r="K388" i="9"/>
  <c r="K452" i="9"/>
  <c r="K516" i="9"/>
  <c r="K69" i="9"/>
  <c r="K157" i="9"/>
  <c r="K269" i="9"/>
  <c r="K317" i="9"/>
  <c r="K349" i="9"/>
  <c r="K381" i="9"/>
  <c r="K389" i="9"/>
  <c r="K413" i="9"/>
  <c r="K509" i="9"/>
  <c r="K517" i="9"/>
  <c r="K94" i="9"/>
  <c r="K126" i="9"/>
  <c r="K174" i="9"/>
  <c r="K190" i="9"/>
  <c r="K254" i="9"/>
  <c r="K270" i="9"/>
  <c r="K318" i="9"/>
  <c r="K406" i="9"/>
  <c r="K414" i="9"/>
  <c r="K470" i="9"/>
  <c r="K494" i="9"/>
  <c r="K510" i="9"/>
  <c r="K534" i="9"/>
  <c r="K95" i="9"/>
  <c r="K127" i="9"/>
  <c r="K175" i="9"/>
  <c r="K191" i="9"/>
  <c r="K367" i="9"/>
  <c r="K407" i="9"/>
  <c r="K423" i="9"/>
  <c r="K447" i="9"/>
  <c r="K463" i="9"/>
  <c r="K535" i="9"/>
  <c r="K16" i="9"/>
  <c r="K208" i="9"/>
  <c r="K368" i="9"/>
  <c r="K440" i="9"/>
  <c r="K464" i="9"/>
  <c r="K472" i="9"/>
  <c r="K17" i="9"/>
  <c r="K225" i="9"/>
  <c r="K289" i="9"/>
  <c r="K329" i="9"/>
  <c r="K417" i="9"/>
  <c r="K441" i="9"/>
  <c r="K473" i="9"/>
  <c r="K537" i="9"/>
  <c r="K561" i="9"/>
  <c r="K50" i="9"/>
  <c r="K106" i="9"/>
  <c r="K138" i="9"/>
  <c r="K234" i="9"/>
  <c r="K258" i="9"/>
  <c r="K354" i="9"/>
  <c r="K458" i="9"/>
  <c r="K67" i="9"/>
  <c r="K155" i="9"/>
  <c r="K299" i="9"/>
  <c r="K347" i="9"/>
  <c r="K379" i="9"/>
  <c r="K387" i="9"/>
  <c r="K451" i="9"/>
  <c r="K515" i="9"/>
  <c r="K268" i="9"/>
  <c r="K316" i="9"/>
  <c r="K412" i="9"/>
  <c r="K508" i="9"/>
  <c r="K93" i="9"/>
  <c r="K125" i="9"/>
  <c r="K173" i="9"/>
  <c r="K189" i="9"/>
  <c r="K253" i="9"/>
  <c r="K405" i="9"/>
  <c r="K469" i="9"/>
  <c r="K493" i="9"/>
  <c r="K533" i="9"/>
  <c r="K70" i="9"/>
  <c r="K366" i="9"/>
  <c r="K422" i="9"/>
  <c r="K462" i="9"/>
  <c r="K15" i="9"/>
  <c r="K207" i="9"/>
  <c r="K439" i="9"/>
  <c r="K471" i="9"/>
  <c r="K224" i="9"/>
  <c r="K288" i="9"/>
  <c r="K536" i="9"/>
  <c r="K560" i="9"/>
  <c r="K33" i="9"/>
  <c r="K81" i="9"/>
  <c r="K281" i="9"/>
  <c r="K553" i="9"/>
  <c r="K66" i="9"/>
  <c r="K154" i="9"/>
  <c r="K298" i="9"/>
  <c r="K346" i="9"/>
  <c r="K378" i="9"/>
  <c r="K386" i="9"/>
  <c r="K450" i="9"/>
  <c r="K267" i="9"/>
  <c r="K315" i="9"/>
  <c r="K411" i="9"/>
  <c r="K507" i="9"/>
  <c r="K92" i="9"/>
  <c r="K124" i="9"/>
  <c r="K172" i="9"/>
  <c r="K188" i="9"/>
  <c r="K252" i="9"/>
  <c r="K404" i="9"/>
  <c r="K468" i="9"/>
  <c r="K492" i="9"/>
  <c r="K532" i="9"/>
  <c r="K365" i="9"/>
  <c r="K421" i="9"/>
  <c r="K445" i="9"/>
  <c r="K461" i="9"/>
  <c r="K14" i="9"/>
  <c r="K206" i="9"/>
  <c r="K438" i="9"/>
  <c r="K223" i="9"/>
  <c r="K287" i="9"/>
  <c r="K559" i="9"/>
  <c r="K32" i="9"/>
  <c r="K80" i="9"/>
  <c r="K280" i="9"/>
  <c r="K328" i="9"/>
  <c r="K416" i="9"/>
  <c r="K552" i="9"/>
  <c r="K49" i="9"/>
  <c r="K105" i="9"/>
  <c r="K137" i="9"/>
  <c r="K233" i="9"/>
  <c r="K257" i="9"/>
  <c r="K353" i="9"/>
  <c r="K457" i="9"/>
  <c r="K18" i="9"/>
  <c r="K26" i="9"/>
  <c r="K218" i="9"/>
  <c r="K274" i="9"/>
  <c r="K418" i="9"/>
  <c r="K434" i="9"/>
  <c r="K442" i="9"/>
  <c r="K466" i="9"/>
  <c r="K474" i="9"/>
  <c r="K522" i="9"/>
  <c r="K19" i="9"/>
  <c r="K131" i="9"/>
  <c r="K179" i="9"/>
  <c r="K211" i="9"/>
  <c r="K219" i="9"/>
  <c r="K227" i="9"/>
  <c r="K283" i="9"/>
  <c r="K291" i="9"/>
  <c r="K331" i="9"/>
  <c r="K395" i="9"/>
  <c r="K499" i="9"/>
  <c r="K539" i="9"/>
  <c r="K547" i="9"/>
  <c r="K36" i="9"/>
  <c r="K132" i="9"/>
  <c r="K196" i="9"/>
  <c r="K236" i="9"/>
  <c r="K460" i="9"/>
  <c r="K500" i="9"/>
  <c r="K540" i="9"/>
  <c r="K548" i="9"/>
  <c r="K556" i="9"/>
  <c r="K53" i="9"/>
  <c r="K109" i="9"/>
  <c r="K165" i="9"/>
  <c r="K261" i="9"/>
  <c r="K301" i="9"/>
  <c r="K341" i="9"/>
  <c r="K429" i="9"/>
  <c r="K453" i="9"/>
  <c r="K485" i="9"/>
  <c r="K86" i="9"/>
  <c r="K150" i="9"/>
  <c r="K158" i="9"/>
  <c r="K166" i="9"/>
  <c r="K262" i="9"/>
  <c r="K278" i="9"/>
  <c r="K294" i="9"/>
  <c r="K310" i="9"/>
  <c r="K334" i="9"/>
  <c r="K342" i="9"/>
  <c r="K350" i="9"/>
  <c r="K358" i="9"/>
  <c r="K382" i="9"/>
  <c r="K390" i="9"/>
  <c r="K478" i="9"/>
  <c r="K518" i="9"/>
  <c r="K7" i="9"/>
  <c r="K47" i="9"/>
  <c r="K71" i="9"/>
  <c r="K87" i="9"/>
  <c r="K111" i="9"/>
  <c r="K119" i="9"/>
  <c r="K143" i="9"/>
  <c r="K151" i="9"/>
  <c r="K239" i="9"/>
  <c r="K247" i="9"/>
  <c r="K271" i="9"/>
  <c r="K311" i="9"/>
  <c r="K319" i="9"/>
  <c r="K335" i="9"/>
  <c r="K359" i="9"/>
  <c r="K399" i="9"/>
  <c r="K415" i="9"/>
  <c r="K479" i="9"/>
  <c r="K487" i="9"/>
  <c r="K495" i="9"/>
  <c r="K511" i="9"/>
  <c r="K527" i="9"/>
  <c r="K8" i="9"/>
  <c r="K40" i="9"/>
  <c r="K96" i="9"/>
  <c r="K112" i="9"/>
  <c r="K120" i="9"/>
  <c r="K128" i="9"/>
  <c r="K176" i="9"/>
  <c r="K192" i="9"/>
  <c r="K240" i="9"/>
  <c r="K248" i="9"/>
  <c r="K304" i="9"/>
  <c r="K376" i="9"/>
  <c r="K400" i="9"/>
  <c r="K408" i="9"/>
  <c r="K424" i="9"/>
  <c r="K528" i="9"/>
  <c r="K25" i="9"/>
  <c r="K41" i="9"/>
  <c r="K57" i="9"/>
  <c r="K161" i="9"/>
  <c r="K185" i="9"/>
  <c r="K209" i="9"/>
  <c r="K369" i="9"/>
  <c r="K377" i="9"/>
  <c r="K433" i="9"/>
  <c r="K266" i="9"/>
  <c r="K314" i="9"/>
  <c r="K410" i="9"/>
  <c r="K506" i="9"/>
  <c r="K91" i="9"/>
  <c r="K123" i="9"/>
  <c r="K171" i="9"/>
  <c r="K187" i="9"/>
  <c r="K251" i="9"/>
  <c r="K403" i="9"/>
  <c r="K491" i="9"/>
  <c r="K531" i="9"/>
  <c r="K364" i="9"/>
  <c r="K420" i="9"/>
  <c r="K444" i="9"/>
  <c r="K13" i="9"/>
  <c r="K205" i="9"/>
  <c r="K437" i="9"/>
  <c r="K222" i="9"/>
  <c r="K286" i="9"/>
  <c r="K558" i="9"/>
  <c r="K31" i="9"/>
  <c r="K79" i="9"/>
  <c r="K279" i="9"/>
  <c r="K327" i="9"/>
  <c r="K551" i="9"/>
  <c r="K48" i="9"/>
  <c r="K104" i="9"/>
  <c r="K136" i="9"/>
  <c r="K232" i="9"/>
  <c r="K256" i="9"/>
  <c r="K352" i="9"/>
  <c r="K456" i="9"/>
  <c r="K65" i="9"/>
  <c r="K153" i="9"/>
  <c r="K297" i="9"/>
  <c r="K345" i="9"/>
  <c r="K385" i="9"/>
  <c r="K449" i="9"/>
  <c r="K10" i="9"/>
  <c r="K42" i="9"/>
  <c r="K58" i="9"/>
  <c r="K122" i="9"/>
  <c r="K162" i="9"/>
  <c r="K170" i="9"/>
  <c r="K186" i="9"/>
  <c r="K202" i="9"/>
  <c r="K250" i="9"/>
  <c r="K362" i="9"/>
  <c r="K402" i="9"/>
  <c r="K490" i="9"/>
  <c r="K530" i="9"/>
  <c r="K11" i="9"/>
  <c r="K27" i="9"/>
  <c r="K203" i="9"/>
  <c r="K275" i="9"/>
  <c r="K363" i="9"/>
  <c r="K419" i="9"/>
  <c r="K435" i="9"/>
  <c r="K443" i="9"/>
  <c r="K467" i="9"/>
  <c r="K523" i="9"/>
  <c r="K12" i="9"/>
  <c r="K20" i="9"/>
  <c r="K28" i="9"/>
  <c r="K180" i="9"/>
  <c r="K204" i="9"/>
  <c r="K212" i="9"/>
  <c r="K220" i="9"/>
  <c r="K284" i="9"/>
  <c r="K324" i="9"/>
  <c r="K396" i="9"/>
  <c r="K436" i="9"/>
  <c r="K29" i="9"/>
  <c r="K77" i="9"/>
  <c r="K133" i="9"/>
  <c r="K197" i="9"/>
  <c r="K221" i="9"/>
  <c r="K285" i="9"/>
  <c r="K325" i="9"/>
  <c r="K373" i="9"/>
  <c r="K501" i="9"/>
  <c r="K541" i="9"/>
  <c r="K549" i="9"/>
  <c r="K557" i="9"/>
  <c r="K30" i="9"/>
  <c r="K78" i="9"/>
  <c r="K102" i="9"/>
  <c r="K134" i="9"/>
  <c r="K326" i="9"/>
  <c r="K430" i="9"/>
  <c r="K446" i="9"/>
  <c r="K454" i="9"/>
  <c r="K550" i="9"/>
  <c r="K63" i="9"/>
  <c r="K103" i="9"/>
  <c r="K135" i="9"/>
  <c r="K167" i="9"/>
  <c r="K231" i="9"/>
  <c r="K255" i="9"/>
  <c r="K263" i="9"/>
  <c r="K295" i="9"/>
  <c r="K343" i="9"/>
  <c r="K351" i="9"/>
  <c r="K383" i="9"/>
  <c r="K455" i="9"/>
  <c r="K64" i="9"/>
  <c r="K72" i="9"/>
  <c r="K88" i="9"/>
  <c r="K144" i="9"/>
  <c r="K152" i="9"/>
  <c r="K168" i="9"/>
  <c r="K264" i="9"/>
  <c r="K296" i="9"/>
  <c r="K312" i="9"/>
  <c r="K336" i="9"/>
  <c r="K344" i="9"/>
  <c r="K360" i="9"/>
  <c r="K384" i="9"/>
  <c r="K448" i="9"/>
  <c r="K480" i="9"/>
  <c r="K488" i="9"/>
  <c r="K9" i="9"/>
  <c r="K113" i="9"/>
  <c r="K121" i="9"/>
  <c r="K169" i="9"/>
  <c r="K241" i="9"/>
  <c r="K249" i="9"/>
  <c r="K265" i="9"/>
  <c r="K313" i="9"/>
  <c r="K361" i="9"/>
  <c r="K401" i="9"/>
  <c r="K409" i="9"/>
  <c r="K465" i="9"/>
  <c r="K489" i="9"/>
  <c r="K505" i="9"/>
  <c r="K529" i="9"/>
  <c r="K2" i="9"/>
  <c r="K74" i="9"/>
  <c r="K98" i="9"/>
  <c r="K114" i="9"/>
  <c r="K146" i="9"/>
  <c r="K242" i="9"/>
  <c r="K306" i="9"/>
  <c r="K322" i="9"/>
  <c r="K338" i="9"/>
  <c r="K482" i="9"/>
  <c r="K514" i="9"/>
  <c r="K3" i="9"/>
  <c r="K43" i="9"/>
  <c r="K59" i="9"/>
  <c r="K99" i="9"/>
  <c r="K115" i="9"/>
  <c r="K243" i="9"/>
  <c r="K44" i="9"/>
  <c r="K60" i="9"/>
  <c r="K276" i="9"/>
  <c r="K524" i="9"/>
  <c r="K21" i="9"/>
  <c r="K181" i="9"/>
  <c r="K213" i="9"/>
  <c r="K229" i="9"/>
  <c r="K277" i="9"/>
  <c r="K397" i="9"/>
  <c r="K525" i="9"/>
  <c r="K22" i="9"/>
  <c r="K182" i="9"/>
  <c r="K198" i="9"/>
  <c r="K214" i="9"/>
  <c r="K230" i="9"/>
  <c r="K374" i="9"/>
  <c r="K398" i="9"/>
  <c r="K502" i="9"/>
  <c r="K542" i="9"/>
  <c r="K199" i="9"/>
  <c r="K375" i="9"/>
  <c r="K431" i="9"/>
  <c r="K503" i="9"/>
  <c r="K543" i="9"/>
  <c r="K432" i="9"/>
  <c r="K73" i="9"/>
  <c r="K89" i="9"/>
  <c r="K145" i="9"/>
  <c r="K305" i="9"/>
  <c r="K321" i="9"/>
  <c r="K337" i="9"/>
  <c r="K481" i="9"/>
  <c r="K513" i="9"/>
</calcChain>
</file>

<file path=xl/sharedStrings.xml><?xml version="1.0" encoding="utf-8"?>
<sst xmlns="http://schemas.openxmlformats.org/spreadsheetml/2006/main" count="1325" uniqueCount="91">
  <si>
    <t>FECHA</t>
  </si>
  <si>
    <t>NOMBRE DEL CLIENTE</t>
  </si>
  <si>
    <t>NOMBRE PRODUCTO</t>
  </si>
  <si>
    <t>REF-01</t>
  </si>
  <si>
    <t>REF-02</t>
  </si>
  <si>
    <t>REF-04</t>
  </si>
  <si>
    <t>REF-05</t>
  </si>
  <si>
    <t>REF-06</t>
  </si>
  <si>
    <t>id_PAIS</t>
  </si>
  <si>
    <t>CIUDAD</t>
  </si>
  <si>
    <t>Jumbo</t>
  </si>
  <si>
    <t>Chile</t>
  </si>
  <si>
    <t>Santiago</t>
  </si>
  <si>
    <t>Éxito</t>
  </si>
  <si>
    <t>Colombia</t>
  </si>
  <si>
    <t>Bogotá</t>
  </si>
  <si>
    <t>Tottus</t>
  </si>
  <si>
    <t>Perú</t>
  </si>
  <si>
    <t>Lima</t>
  </si>
  <si>
    <t>Megamaxi</t>
  </si>
  <si>
    <t>Ecuador</t>
  </si>
  <si>
    <t>Quito</t>
  </si>
  <si>
    <t>Disco</t>
  </si>
  <si>
    <t>Uruguay</t>
  </si>
  <si>
    <t>Montevideo</t>
  </si>
  <si>
    <t>Jumbo/Easy</t>
  </si>
  <si>
    <t>Argentina</t>
  </si>
  <si>
    <t>Buenos Aires</t>
  </si>
  <si>
    <t>Unilago</t>
  </si>
  <si>
    <t>Ripley</t>
  </si>
  <si>
    <t>Concepción</t>
  </si>
  <si>
    <t>Ct Pal</t>
  </si>
  <si>
    <t>Infotect</t>
  </si>
  <si>
    <t>Falabella</t>
  </si>
  <si>
    <t>ID_PAIS</t>
  </si>
  <si>
    <t>Precio
($ USD)</t>
  </si>
  <si>
    <t>Iphone 9</t>
  </si>
  <si>
    <t>Galaxy S7</t>
  </si>
  <si>
    <t>Galaxy S8</t>
  </si>
  <si>
    <t>Motorola G2</t>
  </si>
  <si>
    <t>Motorola G3</t>
  </si>
  <si>
    <t>Iphone 10</t>
  </si>
  <si>
    <t>Galaxy S9</t>
  </si>
  <si>
    <t>Sony</t>
  </si>
  <si>
    <t>REF-03</t>
  </si>
  <si>
    <t>REF-07</t>
  </si>
  <si>
    <t>REF-08</t>
  </si>
  <si>
    <t>VR UNIT</t>
  </si>
  <si>
    <t>VR TOTAL</t>
  </si>
  <si>
    <t>DISTRIBUIDOR</t>
  </si>
  <si>
    <t>Dist 1</t>
  </si>
  <si>
    <t>Dist 2</t>
  </si>
  <si>
    <t>CANTIDAD</t>
  </si>
  <si>
    <t>COD-02</t>
  </si>
  <si>
    <t>COD-01</t>
  </si>
  <si>
    <t>COD-05</t>
  </si>
  <si>
    <t>COD-03</t>
  </si>
  <si>
    <t>COD-04</t>
  </si>
  <si>
    <t>COD-06</t>
  </si>
  <si>
    <t>COD-07</t>
  </si>
  <si>
    <t>COD-08</t>
  </si>
  <si>
    <t>COD-09</t>
  </si>
  <si>
    <t>COD-010</t>
  </si>
  <si>
    <t>COD-011</t>
  </si>
  <si>
    <t>ID_PRODUCTOS</t>
  </si>
  <si>
    <t>ID_CLIENTES</t>
  </si>
  <si>
    <t>ID_PEDIDOS</t>
  </si>
  <si>
    <t>Total general</t>
  </si>
  <si>
    <t>Suma de CANTIDAD</t>
  </si>
  <si>
    <t>PAIS</t>
  </si>
  <si>
    <t>id_CLIENTE</t>
  </si>
  <si>
    <t>id_PRODUCTO</t>
  </si>
  <si>
    <t>MES TEXTO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</si>
  <si>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</si>
  <si>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</si>
  <si>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</si>
  <si>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</si>
  <si>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</si>
  <si>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</si>
  <si>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</si>
  <si>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</si>
  <si>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</si>
  <si>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</si>
  <si>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</si>
  <si>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</si>
  <si>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Etiquetas de columna</t>
  </si>
  <si>
    <t>Etiquetas de fila</t>
  </si>
  <si>
    <t>CLIENTE</t>
  </si>
  <si>
    <t>PRODUCTO</t>
  </si>
  <si>
    <t>Tabla Dinámica 1</t>
  </si>
  <si>
    <t>Tabla Dinámica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</si>
</sst>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240A]d&quot; de &quot;mmmm&quot; de &quot;yyyy;@"/>
    <numFmt numFmtId="165" formatCode="&quot;$&quot;\ #,##0.00"/>
    <numFmt numFmtId="166" formatCode="[$$-240A]\ #,##0"/>
    <numFmt numFmtId="167" formatCode="dd/mmm/yy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6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5">
    <xf numFmtId="0" fontId="0" fillId="0" borderId="0" xfId="0"/>
    <xf numFmtId="0" fontId="1" fillId="3" borderId="0" xfId="0" applyFont="1" applyFill="1" applyAlignment="1"/>
    <xf numFmtId="0" fontId="0" fillId="4" borderId="0" xfId="0" applyFill="1" applyAlignment="1"/>
    <xf numFmtId="0" fontId="0" fillId="0" borderId="0" xfId="0" applyFill="1"/>
    <xf numFmtId="0" fontId="1" fillId="5" borderId="0" xfId="1" applyFill="1" applyAlignment="1">
      <alignment horizontal="center"/>
    </xf>
    <xf numFmtId="0" fontId="1" fillId="0" borderId="0" xfId="1" applyFill="1" applyAlignment="1">
      <alignment horizontal="center"/>
    </xf>
    <xf numFmtId="0" fontId="0" fillId="0" borderId="1" xfId="0" applyFont="1" applyFill="1" applyBorder="1"/>
    <xf numFmtId="0" fontId="0" fillId="0" borderId="0" xfId="0" applyFill="1" applyAlignment="1">
      <alignment horizontal="center"/>
    </xf>
    <xf numFmtId="165" fontId="0" fillId="0" borderId="0" xfId="0" applyNumberFormat="1"/>
    <xf numFmtId="0" fontId="1" fillId="6" borderId="0" xfId="0" applyFont="1" applyFill="1" applyAlignment="1"/>
    <xf numFmtId="0" fontId="0" fillId="6" borderId="0" xfId="0" applyFill="1"/>
    <xf numFmtId="0" fontId="3" fillId="3" borderId="1" xfId="0" applyFont="1" applyFill="1" applyBorder="1" applyAlignment="1"/>
    <xf numFmtId="0" fontId="3" fillId="4" borderId="1" xfId="0" applyFont="1" applyFill="1" applyBorder="1" applyAlignment="1"/>
    <xf numFmtId="0" fontId="3" fillId="7" borderId="1" xfId="0" applyFont="1" applyFill="1" applyBorder="1" applyAlignment="1"/>
    <xf numFmtId="166" fontId="2" fillId="5" borderId="1" xfId="0" applyNumberFormat="1" applyFont="1" applyFill="1" applyBorder="1" applyAlignment="1">
      <alignment horizontal="center"/>
    </xf>
    <xf numFmtId="166" fontId="2" fillId="5" borderId="1" xfId="0" applyNumberFormat="1" applyFont="1" applyFill="1" applyBorder="1" applyAlignment="1"/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164" fontId="0" fillId="0" borderId="0" xfId="0" applyNumberFormat="1"/>
    <xf numFmtId="0" fontId="0" fillId="3" borderId="0" xfId="0" applyFont="1" applyFill="1" applyAlignment="1"/>
    <xf numFmtId="167" fontId="0" fillId="0" borderId="0" xfId="0" applyNumberFormat="1"/>
    <xf numFmtId="0" fontId="0" fillId="0" borderId="0" xfId="0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" fillId="0" borderId="0" xfId="0" applyFont="1" applyFill="1" applyBorder="1" applyAlignment="1">
      <alignment horizontal="center"/>
    </xf>
    <xf numFmtId="167" fontId="2" fillId="0" borderId="1" xfId="0" applyNumberFormat="1" applyFont="1" applyFill="1" applyBorder="1"/>
    <xf numFmtId="49" fontId="2" fillId="0" borderId="0" xfId="0" applyNumberFormat="1" applyFont="1" applyFill="1" applyBorder="1" applyAlignment="1"/>
    <xf numFmtId="0" fontId="2" fillId="0" borderId="0" xfId="0" applyFont="1" applyFill="1" applyBorder="1" applyAlignment="1"/>
    <xf numFmtId="49" fontId="2" fillId="8" borderId="1" xfId="0" applyNumberFormat="1" applyFont="1" applyFill="1" applyBorder="1" applyAlignment="1"/>
    <xf numFmtId="0" fontId="2" fillId="8" borderId="1" xfId="0" applyFont="1" applyFill="1" applyBorder="1" applyAlignment="1"/>
    <xf numFmtId="167" fontId="2" fillId="8" borderId="1" xfId="0" applyNumberFormat="1" applyFont="1" applyFill="1" applyBorder="1"/>
    <xf numFmtId="0" fontId="2" fillId="8" borderId="1" xfId="0" applyFont="1" applyFill="1" applyBorder="1" applyAlignment="1">
      <alignment horizontal="center"/>
    </xf>
    <xf numFmtId="49" fontId="2" fillId="0" borderId="1" xfId="0" applyNumberFormat="1" applyFont="1" applyBorder="1" applyAlignment="1"/>
    <xf numFmtId="0" fontId="2" fillId="0" borderId="1" xfId="0" applyFont="1" applyBorder="1" applyAlignment="1"/>
    <xf numFmtId="167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3" fillId="9" borderId="3" xfId="0" applyFont="1" applyFill="1" applyBorder="1"/>
    <xf numFmtId="0" fontId="3" fillId="9" borderId="5" xfId="0" applyFont="1" applyFill="1" applyBorder="1"/>
    <xf numFmtId="0" fontId="2" fillId="0" borderId="4" xfId="0" applyFont="1" applyBorder="1" applyAlignment="1">
      <alignment horizontal="center"/>
    </xf>
    <xf numFmtId="49" fontId="2" fillId="0" borderId="4" xfId="0" applyNumberFormat="1" applyFont="1" applyBorder="1" applyAlignment="1"/>
    <xf numFmtId="0" fontId="2" fillId="0" borderId="4" xfId="0" applyFont="1" applyBorder="1" applyAlignment="1"/>
    <xf numFmtId="167" fontId="2" fillId="0" borderId="4" xfId="0" applyNumberFormat="1" applyFont="1" applyBorder="1"/>
    <xf numFmtId="3" fontId="0" fillId="0" borderId="0" xfId="0" applyNumberFormat="1"/>
    <xf numFmtId="0" fontId="4" fillId="0" borderId="0" xfId="0" applyFont="1"/>
  </cellXfs>
  <cellStyles count="2">
    <cellStyle name="20% - Énfasis6" xfId="1" builtinId="50"/>
    <cellStyle name="Normal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dd/mmm/yy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border diagonalUp="0" diagonalDown="0" outline="0">
        <left style="thin">
          <color theme="4" tint="0.39997558519241921"/>
        </left>
        <right style="thin">
          <color theme="4" tint="0.39997558519241921"/>
        </right>
        <top/>
        <bottom/>
      </border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none">
          <bgColor auto="1"/>
        </patternFill>
      </fill>
    </dxf>
    <dxf>
      <fill>
        <patternFill patternType="none">
          <fgColor indexed="64"/>
          <bgColor rgb="FF7030A0"/>
        </patternFill>
      </fill>
    </dxf>
    <dxf>
      <numFmt numFmtId="165" formatCode="&quot;$&quot;\ #,##0.00"/>
    </dxf>
    <dxf>
      <fill>
        <patternFill>
          <fgColor indexed="64"/>
          <bgColor theme="5" tint="-0.249977111117893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alignment horizontal="general" vertical="bottom" textRotation="0" wrapText="0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7/relationships/slicerCache" Target="slicerCaches/slicerCache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1/relationships/timelineCache" Target="timelineCaches/timelineCach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19050</xdr:rowOff>
    </xdr:from>
    <xdr:to>
      <xdr:col>2</xdr:col>
      <xdr:colOff>28575</xdr:colOff>
      <xdr:row>7</xdr:row>
      <xdr:rowOff>114300</xdr:rowOff>
    </xdr:to>
    <mc:AlternateContent xmlns:mc="http://schemas.openxmlformats.org/markup-compatibility/2006" xmlns:tsle="http://schemas.microsoft.com/office/drawing/2012/timeslicer">
      <mc:Choice Requires="tsle">
        <xdr:graphicFrame macro="">
          <xdr:nvGraphicFramePr>
            <xdr:cNvPr id="3" name="FECHA">
              <a:extLst>
                <a:ext uri="{FF2B5EF4-FFF2-40B4-BE49-F238E27FC236}">
                  <a16:creationId xmlns:a16="http://schemas.microsoft.com/office/drawing/2014/main" id="{FBAE3EE5-68F9-4A16-8FE3-017CDCCB4D7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FECH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5725" y="19050"/>
              <a:ext cx="2343150" cy="14287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Escala de tiempo: funciona en Excel o versiones posteriores. No la mueva ni cambie su tamaño.</a:t>
              </a:r>
            </a:p>
          </xdr:txBody>
        </xdr:sp>
      </mc:Fallback>
    </mc:AlternateContent>
    <xdr:clientData/>
  </xdr:twoCellAnchor>
  <xdr:twoCellAnchor editAs="oneCell">
    <xdr:from>
      <xdr:col>5</xdr:col>
      <xdr:colOff>133350</xdr:colOff>
      <xdr:row>0</xdr:row>
      <xdr:rowOff>38100</xdr:rowOff>
    </xdr:from>
    <xdr:to>
      <xdr:col>7</xdr:col>
      <xdr:colOff>438150</xdr:colOff>
      <xdr:row>18</xdr:row>
      <xdr:rowOff>123825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MES TEXTO">
              <a:extLst>
                <a:ext uri="{FF2B5EF4-FFF2-40B4-BE49-F238E27FC236}">
                  <a16:creationId xmlns:a16="http://schemas.microsoft.com/office/drawing/2014/main" id="{88600BC4-13F6-4504-BD22-220D03B2DAA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ES TEXT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200650" y="38100"/>
              <a:ext cx="1828800" cy="35623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uario" refreshedDate="43250.814588773152" createdVersion="6" refreshedVersion="6" minRefreshableVersion="3" recordCount="560" xr:uid="{F5B6C9DD-C5DB-4A2F-AF84-1BC32FD11928}">
  <cacheSource type="worksheet">
    <worksheetSource name="tbl_PEDIDOS"/>
  </cacheSource>
  <cacheFields count="14">
    <cacheField name="ID_PEDIDOS" numFmtId="0">
      <sharedItems containsSemiMixedTypes="0" containsString="0" containsNumber="1" containsInteger="1" minValue="1" maxValue="560"/>
    </cacheField>
    <cacheField name="id_CLIENTE" numFmtId="0">
      <sharedItems count="8">
        <s v="COD-02"/>
        <s v="COD-01"/>
        <s v="COD-05"/>
        <s v="COD-03"/>
        <s v="COD-04"/>
        <s v="COD-06"/>
        <s v="COD-07"/>
        <s v="COD-08"/>
      </sharedItems>
    </cacheField>
    <cacheField name="id_PRODUCTO" numFmtId="0">
      <sharedItems count="8">
        <s v="REF-02"/>
        <s v="REF-04"/>
        <s v="REF-05"/>
        <s v="REF-01"/>
        <s v="REF-03"/>
        <s v="REF-07"/>
        <s v="REF-08"/>
        <s v="REF-06"/>
      </sharedItems>
    </cacheField>
    <cacheField name="FECHA" numFmtId="167">
      <sharedItems containsSemiMixedTypes="0" containsNonDate="0" containsDate="1" containsString="0" minDate="2018-01-15T00:00:00" maxDate="2019-12-16T00:00:00" count="24">
        <d v="2018-01-15T00:00:00"/>
        <d v="2018-02-15T00:00:00"/>
        <d v="2018-03-15T00:00:00"/>
        <d v="2018-04-15T00:00:00"/>
        <d v="2018-05-15T00:00:00"/>
        <d v="2018-06-15T00:00:00"/>
        <d v="2018-07-15T00:00:00"/>
        <d v="2018-08-15T00:00:00"/>
        <d v="2018-09-15T00:00:00"/>
        <d v="2018-10-15T00:00:00"/>
        <d v="2018-11-15T00:00:00"/>
        <d v="2018-12-15T00:00:00"/>
        <d v="2019-01-15T00:00:00"/>
        <d v="2019-02-15T00:00:00"/>
        <d v="2019-03-15T00:00:00"/>
        <d v="2019-04-15T00:00:00"/>
        <d v="2019-05-15T00:00:00"/>
        <d v="2019-06-15T00:00:00"/>
        <d v="2019-07-15T00:00:00"/>
        <d v="2019-08-15T00:00:00"/>
        <d v="2019-09-15T00:00:00"/>
        <d v="2019-10-15T00:00:00"/>
        <d v="2019-11-15T00:00:00"/>
        <d v="2019-12-15T00:00:00"/>
      </sharedItems>
      <fieldGroup par="13" base="3">
        <rangePr groupBy="months" startDate="2018-01-15T00:00:00" endDate="2019-12-16T00:00:00"/>
        <groupItems count="14">
          <s v="&lt;15/01/2018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16/12/2019"/>
        </groupItems>
      </fieldGroup>
    </cacheField>
    <cacheField name="CANTIDAD" numFmtId="0">
      <sharedItems containsSemiMixedTypes="0" containsString="0" containsNumber="1" containsInteger="1" minValue="12" maxValue="36"/>
    </cacheField>
    <cacheField name="VR UNIT" numFmtId="166">
      <sharedItems containsSemiMixedTypes="0" containsString="0" containsNumber="1" containsInteger="1" minValue="670" maxValue="980"/>
    </cacheField>
    <cacheField name="VR TOTAL" numFmtId="166">
      <sharedItems containsSemiMixedTypes="0" containsString="0" containsNumber="1" containsInteger="1" minValue="8040" maxValue="35280"/>
    </cacheField>
    <cacheField name="NOMBRE DEL CLIENTE" numFmtId="0">
      <sharedItems count="9">
        <s v="Éxito"/>
        <s v="Jumbo"/>
        <s v="Disco"/>
        <s v="Tottus"/>
        <s v="Megamaxi"/>
        <s v="Jumbo/Easy"/>
        <s v="Unilago"/>
        <s v="Ripley"/>
        <e v="#N/A" u="1"/>
      </sharedItems>
    </cacheField>
    <cacheField name="NOMBRE PRODUCTO" numFmtId="0">
      <sharedItems count="9">
        <s v="Iphone 10"/>
        <s v="Galaxy S8"/>
        <s v="Galaxy S9"/>
        <s v="Iphone 9"/>
        <s v="Galaxy S7"/>
        <s v="Motorola G3"/>
        <s v="Sony"/>
        <s v="Motorola G2"/>
        <e v="#N/A" u="1"/>
      </sharedItems>
    </cacheField>
    <cacheField name="PAIS" numFmtId="0">
      <sharedItems count="6">
        <s v="Colombia"/>
        <s v="Chile"/>
        <s v="Uruguay"/>
        <s v="Perú"/>
        <s v="Ecuador"/>
        <s v="Argentina"/>
      </sharedItems>
    </cacheField>
    <cacheField name="DISTRIBUIDOR" numFmtId="0">
      <sharedItems count="2">
        <s v="Dist 1"/>
        <s v="Dist 2"/>
      </sharedItems>
    </cacheField>
    <cacheField name="MES TEXTO" numFmtId="0">
      <sharedItems count="12">
        <s v="Ene"/>
        <s v="Feb"/>
        <s v="Mar"/>
        <s v="Abr"/>
        <s v="May"/>
        <s v="Jun"/>
        <s v="Jul"/>
        <s v="Ago"/>
        <s v="Sep"/>
        <s v="Oct"/>
        <s v="Nov"/>
        <s v="Dic"/>
      </sharedItems>
    </cacheField>
    <cacheField name="Trimestres" numFmtId="0" databaseField="0">
      <fieldGroup base="3">
        <rangePr groupBy="quarters" startDate="2018-01-15T00:00:00" endDate="2019-12-16T00:00:00"/>
        <groupItems count="6">
          <s v="&lt;15/01/2018"/>
          <s v="Trim.1"/>
          <s v="Trim.2"/>
          <s v="Trim.3"/>
          <s v="Trim.4"/>
          <s v="&gt;16/12/2019"/>
        </groupItems>
      </fieldGroup>
    </cacheField>
    <cacheField name="Años" numFmtId="0" databaseField="0">
      <fieldGroup base="3">
        <rangePr groupBy="years" startDate="2018-01-15T00:00:00" endDate="2019-12-16T00:00:00"/>
        <groupItems count="4">
          <s v="&lt;15/01/2018"/>
          <s v="2018"/>
          <s v="2019"/>
          <s v="&gt;16/12/2019"/>
        </groupItems>
      </fieldGroup>
    </cacheField>
  </cacheFields>
  <extLst>
    <ext xmlns:x14="http://schemas.microsoft.com/office/spreadsheetml/2009/9/main" uri="{725AE2AE-9491-48be-B2B4-4EB974FC3084}">
      <x14:pivotCacheDefinition pivotCacheId="2118176036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uario" refreshedDate="43252.662170138887" createdVersion="6" refreshedVersion="6" minRefreshableVersion="3" recordCount="16" xr:uid="{16A4FD93-A955-462E-9E3F-033B2E481311}">
  <cacheSource type="worksheet">
    <worksheetSource name="tbl_CACHE"/>
  </cacheSource>
  <cacheFields count="5">
    <cacheField name="ID_PEDIDOS" numFmtId="0">
      <sharedItems containsSemiMixedTypes="0" containsString="0" containsNumber="1" containsInteger="1" minValue="1" maxValue="16"/>
    </cacheField>
    <cacheField name="CLIENTE" numFmtId="49">
      <sharedItems count="8">
        <s v="COD-02"/>
        <s v="COD-01"/>
        <s v="COD-05"/>
        <s v="COD-03"/>
        <s v="COD-04"/>
        <s v="COD-06"/>
        <s v="COD-07"/>
        <s v="COD-08"/>
      </sharedItems>
    </cacheField>
    <cacheField name="PRODUCTO" numFmtId="0">
      <sharedItems/>
    </cacheField>
    <cacheField name="FECHA" numFmtId="167">
      <sharedItems containsSemiMixedTypes="0" containsNonDate="0" containsDate="1" containsString="0" minDate="2018-01-15T00:00:00" maxDate="2018-02-16T00:00:00"/>
    </cacheField>
    <cacheField name="CANTIDAD" numFmtId="0">
      <sharedItems containsSemiMixedTypes="0" containsString="0" containsNumber="1" containsInteger="1" minValue="12" maxValue="3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60">
  <r>
    <n v="1"/>
    <x v="0"/>
    <x v="0"/>
    <x v="0"/>
    <n v="36"/>
    <n v="980"/>
    <n v="35280"/>
    <x v="0"/>
    <x v="0"/>
    <x v="0"/>
    <x v="0"/>
    <x v="0"/>
  </r>
  <r>
    <n v="2"/>
    <x v="0"/>
    <x v="1"/>
    <x v="0"/>
    <n v="12"/>
    <n v="760"/>
    <n v="9120"/>
    <x v="0"/>
    <x v="1"/>
    <x v="0"/>
    <x v="0"/>
    <x v="0"/>
  </r>
  <r>
    <n v="3"/>
    <x v="1"/>
    <x v="0"/>
    <x v="0"/>
    <n v="12"/>
    <n v="980"/>
    <n v="11760"/>
    <x v="1"/>
    <x v="0"/>
    <x v="1"/>
    <x v="1"/>
    <x v="0"/>
  </r>
  <r>
    <n v="4"/>
    <x v="1"/>
    <x v="1"/>
    <x v="0"/>
    <n v="24"/>
    <n v="760"/>
    <n v="18240"/>
    <x v="1"/>
    <x v="1"/>
    <x v="1"/>
    <x v="1"/>
    <x v="0"/>
  </r>
  <r>
    <n v="5"/>
    <x v="1"/>
    <x v="2"/>
    <x v="0"/>
    <n v="18"/>
    <n v="840"/>
    <n v="15120"/>
    <x v="1"/>
    <x v="2"/>
    <x v="1"/>
    <x v="1"/>
    <x v="0"/>
  </r>
  <r>
    <n v="6"/>
    <x v="2"/>
    <x v="3"/>
    <x v="0"/>
    <n v="12"/>
    <n v="750"/>
    <n v="9000"/>
    <x v="2"/>
    <x v="3"/>
    <x v="2"/>
    <x v="1"/>
    <x v="0"/>
  </r>
  <r>
    <n v="7"/>
    <x v="2"/>
    <x v="0"/>
    <x v="0"/>
    <n v="18"/>
    <n v="980"/>
    <n v="17640"/>
    <x v="2"/>
    <x v="0"/>
    <x v="2"/>
    <x v="1"/>
    <x v="0"/>
  </r>
  <r>
    <n v="8"/>
    <x v="3"/>
    <x v="4"/>
    <x v="0"/>
    <n v="24"/>
    <n v="670"/>
    <n v="16080"/>
    <x v="3"/>
    <x v="4"/>
    <x v="3"/>
    <x v="0"/>
    <x v="0"/>
  </r>
  <r>
    <n v="9"/>
    <x v="3"/>
    <x v="1"/>
    <x v="0"/>
    <n v="12"/>
    <n v="760"/>
    <n v="9120"/>
    <x v="3"/>
    <x v="1"/>
    <x v="3"/>
    <x v="0"/>
    <x v="0"/>
  </r>
  <r>
    <n v="10"/>
    <x v="3"/>
    <x v="2"/>
    <x v="1"/>
    <n v="24"/>
    <n v="840"/>
    <n v="20160"/>
    <x v="3"/>
    <x v="2"/>
    <x v="3"/>
    <x v="0"/>
    <x v="1"/>
  </r>
  <r>
    <n v="11"/>
    <x v="3"/>
    <x v="5"/>
    <x v="1"/>
    <n v="24"/>
    <n v="870"/>
    <n v="20880"/>
    <x v="3"/>
    <x v="5"/>
    <x v="3"/>
    <x v="0"/>
    <x v="1"/>
  </r>
  <r>
    <n v="12"/>
    <x v="4"/>
    <x v="3"/>
    <x v="1"/>
    <n v="36"/>
    <n v="750"/>
    <n v="27000"/>
    <x v="4"/>
    <x v="3"/>
    <x v="4"/>
    <x v="0"/>
    <x v="1"/>
  </r>
  <r>
    <n v="13"/>
    <x v="5"/>
    <x v="6"/>
    <x v="1"/>
    <n v="24"/>
    <n v="680"/>
    <n v="16320"/>
    <x v="5"/>
    <x v="6"/>
    <x v="5"/>
    <x v="1"/>
    <x v="1"/>
  </r>
  <r>
    <n v="14"/>
    <x v="6"/>
    <x v="6"/>
    <x v="1"/>
    <n v="36"/>
    <n v="680"/>
    <n v="24480"/>
    <x v="6"/>
    <x v="6"/>
    <x v="0"/>
    <x v="0"/>
    <x v="1"/>
  </r>
  <r>
    <n v="15"/>
    <x v="7"/>
    <x v="0"/>
    <x v="1"/>
    <n v="24"/>
    <n v="980"/>
    <n v="23520"/>
    <x v="7"/>
    <x v="0"/>
    <x v="1"/>
    <x v="1"/>
    <x v="1"/>
  </r>
  <r>
    <n v="16"/>
    <x v="7"/>
    <x v="2"/>
    <x v="1"/>
    <n v="36"/>
    <n v="840"/>
    <n v="30240"/>
    <x v="7"/>
    <x v="2"/>
    <x v="1"/>
    <x v="1"/>
    <x v="1"/>
  </r>
  <r>
    <n v="17"/>
    <x v="2"/>
    <x v="0"/>
    <x v="0"/>
    <n v="18"/>
    <n v="980"/>
    <n v="17640"/>
    <x v="2"/>
    <x v="0"/>
    <x v="2"/>
    <x v="1"/>
    <x v="0"/>
  </r>
  <r>
    <n v="18"/>
    <x v="2"/>
    <x v="1"/>
    <x v="0"/>
    <n v="24"/>
    <n v="760"/>
    <n v="18240"/>
    <x v="2"/>
    <x v="1"/>
    <x v="2"/>
    <x v="1"/>
    <x v="0"/>
  </r>
  <r>
    <n v="19"/>
    <x v="3"/>
    <x v="2"/>
    <x v="0"/>
    <n v="12"/>
    <n v="840"/>
    <n v="10080"/>
    <x v="3"/>
    <x v="2"/>
    <x v="3"/>
    <x v="0"/>
    <x v="0"/>
  </r>
  <r>
    <n v="20"/>
    <x v="0"/>
    <x v="3"/>
    <x v="0"/>
    <n v="24"/>
    <n v="750"/>
    <n v="18000"/>
    <x v="0"/>
    <x v="3"/>
    <x v="0"/>
    <x v="0"/>
    <x v="0"/>
  </r>
  <r>
    <n v="21"/>
    <x v="0"/>
    <x v="0"/>
    <x v="0"/>
    <n v="24"/>
    <n v="980"/>
    <n v="23520"/>
    <x v="0"/>
    <x v="0"/>
    <x v="0"/>
    <x v="0"/>
    <x v="0"/>
  </r>
  <r>
    <n v="22"/>
    <x v="1"/>
    <x v="4"/>
    <x v="0"/>
    <n v="36"/>
    <n v="670"/>
    <n v="24120"/>
    <x v="1"/>
    <x v="4"/>
    <x v="1"/>
    <x v="1"/>
    <x v="0"/>
  </r>
  <r>
    <n v="23"/>
    <x v="1"/>
    <x v="1"/>
    <x v="0"/>
    <n v="36"/>
    <n v="760"/>
    <n v="27360"/>
    <x v="1"/>
    <x v="1"/>
    <x v="1"/>
    <x v="1"/>
    <x v="0"/>
  </r>
  <r>
    <n v="24"/>
    <x v="2"/>
    <x v="5"/>
    <x v="0"/>
    <n v="18"/>
    <n v="870"/>
    <n v="15660"/>
    <x v="2"/>
    <x v="5"/>
    <x v="2"/>
    <x v="1"/>
    <x v="0"/>
  </r>
  <r>
    <n v="25"/>
    <x v="2"/>
    <x v="2"/>
    <x v="1"/>
    <n v="12"/>
    <n v="840"/>
    <n v="10080"/>
    <x v="2"/>
    <x v="2"/>
    <x v="2"/>
    <x v="1"/>
    <x v="1"/>
  </r>
  <r>
    <n v="26"/>
    <x v="3"/>
    <x v="3"/>
    <x v="1"/>
    <n v="24"/>
    <n v="750"/>
    <n v="18000"/>
    <x v="3"/>
    <x v="3"/>
    <x v="3"/>
    <x v="0"/>
    <x v="1"/>
  </r>
  <r>
    <n v="27"/>
    <x v="3"/>
    <x v="0"/>
    <x v="1"/>
    <n v="18"/>
    <n v="980"/>
    <n v="17640"/>
    <x v="3"/>
    <x v="0"/>
    <x v="3"/>
    <x v="0"/>
    <x v="1"/>
  </r>
  <r>
    <n v="28"/>
    <x v="3"/>
    <x v="4"/>
    <x v="1"/>
    <n v="24"/>
    <n v="670"/>
    <n v="16080"/>
    <x v="3"/>
    <x v="4"/>
    <x v="3"/>
    <x v="0"/>
    <x v="1"/>
  </r>
  <r>
    <n v="29"/>
    <x v="3"/>
    <x v="1"/>
    <x v="1"/>
    <n v="12"/>
    <n v="760"/>
    <n v="9120"/>
    <x v="3"/>
    <x v="1"/>
    <x v="3"/>
    <x v="0"/>
    <x v="1"/>
  </r>
  <r>
    <n v="30"/>
    <x v="4"/>
    <x v="3"/>
    <x v="1"/>
    <n v="24"/>
    <n v="750"/>
    <n v="18000"/>
    <x v="4"/>
    <x v="3"/>
    <x v="4"/>
    <x v="0"/>
    <x v="1"/>
  </r>
  <r>
    <n v="31"/>
    <x v="5"/>
    <x v="0"/>
    <x v="1"/>
    <n v="24"/>
    <n v="980"/>
    <n v="23520"/>
    <x v="5"/>
    <x v="0"/>
    <x v="5"/>
    <x v="1"/>
    <x v="1"/>
  </r>
  <r>
    <n v="32"/>
    <x v="6"/>
    <x v="4"/>
    <x v="1"/>
    <n v="36"/>
    <n v="670"/>
    <n v="24120"/>
    <x v="6"/>
    <x v="4"/>
    <x v="0"/>
    <x v="0"/>
    <x v="1"/>
  </r>
  <r>
    <n v="33"/>
    <x v="7"/>
    <x v="1"/>
    <x v="1"/>
    <n v="36"/>
    <n v="760"/>
    <n v="27360"/>
    <x v="7"/>
    <x v="1"/>
    <x v="1"/>
    <x v="1"/>
    <x v="1"/>
  </r>
  <r>
    <n v="34"/>
    <x v="7"/>
    <x v="2"/>
    <x v="1"/>
    <n v="24"/>
    <n v="840"/>
    <n v="20160"/>
    <x v="7"/>
    <x v="2"/>
    <x v="1"/>
    <x v="1"/>
    <x v="1"/>
  </r>
  <r>
    <n v="35"/>
    <x v="2"/>
    <x v="5"/>
    <x v="1"/>
    <n v="18"/>
    <n v="870"/>
    <n v="15660"/>
    <x v="2"/>
    <x v="5"/>
    <x v="2"/>
    <x v="1"/>
    <x v="1"/>
  </r>
  <r>
    <n v="36"/>
    <x v="1"/>
    <x v="3"/>
    <x v="1"/>
    <n v="12"/>
    <n v="750"/>
    <n v="9000"/>
    <x v="1"/>
    <x v="3"/>
    <x v="1"/>
    <x v="1"/>
    <x v="1"/>
  </r>
  <r>
    <n v="37"/>
    <x v="1"/>
    <x v="6"/>
    <x v="1"/>
    <n v="24"/>
    <n v="680"/>
    <n v="16320"/>
    <x v="1"/>
    <x v="6"/>
    <x v="1"/>
    <x v="1"/>
    <x v="1"/>
  </r>
  <r>
    <n v="38"/>
    <x v="1"/>
    <x v="2"/>
    <x v="1"/>
    <n v="18"/>
    <n v="840"/>
    <n v="15120"/>
    <x v="1"/>
    <x v="2"/>
    <x v="1"/>
    <x v="1"/>
    <x v="1"/>
  </r>
  <r>
    <n v="39"/>
    <x v="2"/>
    <x v="3"/>
    <x v="1"/>
    <n v="24"/>
    <n v="750"/>
    <n v="18000"/>
    <x v="2"/>
    <x v="3"/>
    <x v="2"/>
    <x v="1"/>
    <x v="1"/>
  </r>
  <r>
    <n v="40"/>
    <x v="2"/>
    <x v="7"/>
    <x v="1"/>
    <n v="12"/>
    <n v="760"/>
    <n v="9120"/>
    <x v="2"/>
    <x v="7"/>
    <x v="2"/>
    <x v="1"/>
    <x v="1"/>
  </r>
  <r>
    <n v="41"/>
    <x v="3"/>
    <x v="6"/>
    <x v="1"/>
    <n v="24"/>
    <n v="680"/>
    <n v="16320"/>
    <x v="3"/>
    <x v="6"/>
    <x v="3"/>
    <x v="0"/>
    <x v="1"/>
  </r>
  <r>
    <n v="42"/>
    <x v="0"/>
    <x v="0"/>
    <x v="1"/>
    <n v="24"/>
    <n v="980"/>
    <n v="23520"/>
    <x v="0"/>
    <x v="0"/>
    <x v="0"/>
    <x v="0"/>
    <x v="1"/>
  </r>
  <r>
    <n v="43"/>
    <x v="0"/>
    <x v="2"/>
    <x v="1"/>
    <n v="36"/>
    <n v="840"/>
    <n v="30240"/>
    <x v="0"/>
    <x v="2"/>
    <x v="0"/>
    <x v="0"/>
    <x v="1"/>
  </r>
  <r>
    <n v="44"/>
    <x v="1"/>
    <x v="0"/>
    <x v="1"/>
    <n v="24"/>
    <n v="980"/>
    <n v="23520"/>
    <x v="1"/>
    <x v="0"/>
    <x v="1"/>
    <x v="1"/>
    <x v="1"/>
  </r>
  <r>
    <n v="45"/>
    <x v="1"/>
    <x v="4"/>
    <x v="1"/>
    <n v="18"/>
    <n v="670"/>
    <n v="12060"/>
    <x v="1"/>
    <x v="4"/>
    <x v="1"/>
    <x v="1"/>
    <x v="1"/>
  </r>
  <r>
    <n v="46"/>
    <x v="2"/>
    <x v="1"/>
    <x v="1"/>
    <n v="12"/>
    <n v="760"/>
    <n v="9120"/>
    <x v="2"/>
    <x v="1"/>
    <x v="2"/>
    <x v="1"/>
    <x v="1"/>
  </r>
  <r>
    <n v="47"/>
    <x v="4"/>
    <x v="1"/>
    <x v="1"/>
    <n v="24"/>
    <n v="760"/>
    <n v="18240"/>
    <x v="4"/>
    <x v="1"/>
    <x v="4"/>
    <x v="0"/>
    <x v="1"/>
  </r>
  <r>
    <n v="48"/>
    <x v="5"/>
    <x v="2"/>
    <x v="1"/>
    <n v="12"/>
    <n v="840"/>
    <n v="10080"/>
    <x v="5"/>
    <x v="2"/>
    <x v="5"/>
    <x v="1"/>
    <x v="1"/>
  </r>
  <r>
    <n v="49"/>
    <x v="6"/>
    <x v="7"/>
    <x v="1"/>
    <n v="24"/>
    <n v="760"/>
    <n v="18240"/>
    <x v="6"/>
    <x v="7"/>
    <x v="0"/>
    <x v="0"/>
    <x v="1"/>
  </r>
  <r>
    <n v="50"/>
    <x v="7"/>
    <x v="3"/>
    <x v="1"/>
    <n v="24"/>
    <n v="750"/>
    <n v="18000"/>
    <x v="7"/>
    <x v="3"/>
    <x v="1"/>
    <x v="1"/>
    <x v="1"/>
  </r>
  <r>
    <n v="51"/>
    <x v="7"/>
    <x v="6"/>
    <x v="2"/>
    <n v="36"/>
    <n v="680"/>
    <n v="24480"/>
    <x v="7"/>
    <x v="6"/>
    <x v="1"/>
    <x v="1"/>
    <x v="2"/>
  </r>
  <r>
    <n v="52"/>
    <x v="2"/>
    <x v="2"/>
    <x v="2"/>
    <n v="12"/>
    <n v="840"/>
    <n v="10080"/>
    <x v="2"/>
    <x v="2"/>
    <x v="2"/>
    <x v="1"/>
    <x v="2"/>
  </r>
  <r>
    <n v="53"/>
    <x v="1"/>
    <x v="6"/>
    <x v="2"/>
    <n v="24"/>
    <n v="680"/>
    <n v="16320"/>
    <x v="1"/>
    <x v="6"/>
    <x v="1"/>
    <x v="1"/>
    <x v="2"/>
  </r>
  <r>
    <n v="54"/>
    <x v="1"/>
    <x v="2"/>
    <x v="2"/>
    <n v="24"/>
    <n v="840"/>
    <n v="20160"/>
    <x v="1"/>
    <x v="2"/>
    <x v="1"/>
    <x v="1"/>
    <x v="2"/>
  </r>
  <r>
    <n v="55"/>
    <x v="1"/>
    <x v="3"/>
    <x v="2"/>
    <n v="36"/>
    <n v="750"/>
    <n v="27000"/>
    <x v="1"/>
    <x v="3"/>
    <x v="1"/>
    <x v="1"/>
    <x v="2"/>
  </r>
  <r>
    <n v="56"/>
    <x v="2"/>
    <x v="6"/>
    <x v="2"/>
    <n v="36"/>
    <n v="680"/>
    <n v="24480"/>
    <x v="2"/>
    <x v="6"/>
    <x v="2"/>
    <x v="1"/>
    <x v="2"/>
  </r>
  <r>
    <n v="57"/>
    <x v="3"/>
    <x v="0"/>
    <x v="2"/>
    <n v="18"/>
    <n v="980"/>
    <n v="17640"/>
    <x v="3"/>
    <x v="0"/>
    <x v="3"/>
    <x v="0"/>
    <x v="2"/>
  </r>
  <r>
    <n v="58"/>
    <x v="0"/>
    <x v="2"/>
    <x v="2"/>
    <n v="12"/>
    <n v="840"/>
    <n v="10080"/>
    <x v="0"/>
    <x v="2"/>
    <x v="0"/>
    <x v="0"/>
    <x v="2"/>
  </r>
  <r>
    <n v="59"/>
    <x v="0"/>
    <x v="3"/>
    <x v="2"/>
    <n v="24"/>
    <n v="750"/>
    <n v="18000"/>
    <x v="0"/>
    <x v="3"/>
    <x v="0"/>
    <x v="0"/>
    <x v="2"/>
  </r>
  <r>
    <n v="60"/>
    <x v="1"/>
    <x v="0"/>
    <x v="2"/>
    <n v="24"/>
    <n v="980"/>
    <n v="23520"/>
    <x v="1"/>
    <x v="0"/>
    <x v="1"/>
    <x v="1"/>
    <x v="2"/>
  </r>
  <r>
    <n v="61"/>
    <x v="1"/>
    <x v="7"/>
    <x v="2"/>
    <n v="18"/>
    <n v="760"/>
    <n v="13680"/>
    <x v="1"/>
    <x v="7"/>
    <x v="1"/>
    <x v="1"/>
    <x v="2"/>
  </r>
  <r>
    <n v="62"/>
    <x v="3"/>
    <x v="1"/>
    <x v="2"/>
    <n v="24"/>
    <n v="760"/>
    <n v="18240"/>
    <x v="3"/>
    <x v="1"/>
    <x v="3"/>
    <x v="0"/>
    <x v="2"/>
  </r>
  <r>
    <n v="63"/>
    <x v="3"/>
    <x v="3"/>
    <x v="2"/>
    <n v="12"/>
    <n v="750"/>
    <n v="9000"/>
    <x v="3"/>
    <x v="3"/>
    <x v="3"/>
    <x v="0"/>
    <x v="2"/>
  </r>
  <r>
    <n v="64"/>
    <x v="4"/>
    <x v="4"/>
    <x v="2"/>
    <n v="24"/>
    <n v="670"/>
    <n v="16080"/>
    <x v="4"/>
    <x v="4"/>
    <x v="4"/>
    <x v="0"/>
    <x v="2"/>
  </r>
  <r>
    <n v="65"/>
    <x v="5"/>
    <x v="1"/>
    <x v="2"/>
    <n v="36"/>
    <n v="760"/>
    <n v="27360"/>
    <x v="5"/>
    <x v="1"/>
    <x v="5"/>
    <x v="1"/>
    <x v="2"/>
  </r>
  <r>
    <n v="66"/>
    <x v="6"/>
    <x v="2"/>
    <x v="2"/>
    <n v="36"/>
    <n v="840"/>
    <n v="30240"/>
    <x v="6"/>
    <x v="2"/>
    <x v="0"/>
    <x v="0"/>
    <x v="2"/>
  </r>
  <r>
    <n v="67"/>
    <x v="7"/>
    <x v="5"/>
    <x v="2"/>
    <n v="24"/>
    <n v="870"/>
    <n v="20880"/>
    <x v="7"/>
    <x v="5"/>
    <x v="1"/>
    <x v="1"/>
    <x v="2"/>
  </r>
  <r>
    <n v="68"/>
    <x v="7"/>
    <x v="3"/>
    <x v="2"/>
    <n v="18"/>
    <n v="750"/>
    <n v="13500"/>
    <x v="7"/>
    <x v="3"/>
    <x v="1"/>
    <x v="1"/>
    <x v="2"/>
  </r>
  <r>
    <n v="69"/>
    <x v="6"/>
    <x v="5"/>
    <x v="2"/>
    <n v="24"/>
    <n v="870"/>
    <n v="20880"/>
    <x v="6"/>
    <x v="5"/>
    <x v="0"/>
    <x v="0"/>
    <x v="2"/>
  </r>
  <r>
    <n v="70"/>
    <x v="2"/>
    <x v="6"/>
    <x v="3"/>
    <n v="24"/>
    <n v="680"/>
    <n v="16320"/>
    <x v="2"/>
    <x v="6"/>
    <x v="2"/>
    <x v="1"/>
    <x v="3"/>
  </r>
  <r>
    <n v="71"/>
    <x v="3"/>
    <x v="0"/>
    <x v="3"/>
    <n v="12"/>
    <n v="980"/>
    <n v="11760"/>
    <x v="3"/>
    <x v="0"/>
    <x v="3"/>
    <x v="0"/>
    <x v="3"/>
  </r>
  <r>
    <n v="72"/>
    <x v="0"/>
    <x v="2"/>
    <x v="3"/>
    <n v="24"/>
    <n v="840"/>
    <n v="20160"/>
    <x v="0"/>
    <x v="2"/>
    <x v="0"/>
    <x v="0"/>
    <x v="3"/>
  </r>
  <r>
    <n v="73"/>
    <x v="0"/>
    <x v="7"/>
    <x v="3"/>
    <n v="24"/>
    <n v="760"/>
    <n v="18240"/>
    <x v="0"/>
    <x v="7"/>
    <x v="0"/>
    <x v="0"/>
    <x v="3"/>
  </r>
  <r>
    <n v="74"/>
    <x v="1"/>
    <x v="0"/>
    <x v="3"/>
    <n v="36"/>
    <n v="980"/>
    <n v="35280"/>
    <x v="1"/>
    <x v="0"/>
    <x v="1"/>
    <x v="1"/>
    <x v="3"/>
  </r>
  <r>
    <n v="75"/>
    <x v="1"/>
    <x v="4"/>
    <x v="3"/>
    <n v="36"/>
    <n v="670"/>
    <n v="24120"/>
    <x v="1"/>
    <x v="4"/>
    <x v="1"/>
    <x v="1"/>
    <x v="3"/>
  </r>
  <r>
    <n v="76"/>
    <x v="3"/>
    <x v="1"/>
    <x v="3"/>
    <n v="24"/>
    <n v="760"/>
    <n v="18240"/>
    <x v="3"/>
    <x v="1"/>
    <x v="3"/>
    <x v="0"/>
    <x v="3"/>
  </r>
  <r>
    <n v="77"/>
    <x v="3"/>
    <x v="3"/>
    <x v="3"/>
    <n v="18"/>
    <n v="750"/>
    <n v="13500"/>
    <x v="3"/>
    <x v="3"/>
    <x v="3"/>
    <x v="0"/>
    <x v="3"/>
  </r>
  <r>
    <n v="78"/>
    <x v="4"/>
    <x v="4"/>
    <x v="3"/>
    <n v="24"/>
    <n v="670"/>
    <n v="16080"/>
    <x v="4"/>
    <x v="4"/>
    <x v="4"/>
    <x v="0"/>
    <x v="3"/>
  </r>
  <r>
    <n v="79"/>
    <x v="5"/>
    <x v="1"/>
    <x v="3"/>
    <n v="24"/>
    <n v="760"/>
    <n v="18240"/>
    <x v="5"/>
    <x v="1"/>
    <x v="5"/>
    <x v="1"/>
    <x v="3"/>
  </r>
  <r>
    <n v="80"/>
    <x v="6"/>
    <x v="2"/>
    <x v="3"/>
    <n v="18"/>
    <n v="840"/>
    <n v="15120"/>
    <x v="6"/>
    <x v="2"/>
    <x v="0"/>
    <x v="0"/>
    <x v="3"/>
  </r>
  <r>
    <n v="81"/>
    <x v="7"/>
    <x v="5"/>
    <x v="3"/>
    <n v="24"/>
    <n v="870"/>
    <n v="20880"/>
    <x v="7"/>
    <x v="5"/>
    <x v="1"/>
    <x v="1"/>
    <x v="3"/>
  </r>
  <r>
    <n v="82"/>
    <x v="7"/>
    <x v="3"/>
    <x v="3"/>
    <n v="12"/>
    <n v="750"/>
    <n v="9000"/>
    <x v="7"/>
    <x v="3"/>
    <x v="1"/>
    <x v="1"/>
    <x v="3"/>
  </r>
  <r>
    <n v="83"/>
    <x v="1"/>
    <x v="7"/>
    <x v="3"/>
    <n v="24"/>
    <n v="760"/>
    <n v="18240"/>
    <x v="1"/>
    <x v="7"/>
    <x v="1"/>
    <x v="1"/>
    <x v="3"/>
  </r>
  <r>
    <n v="84"/>
    <x v="1"/>
    <x v="3"/>
    <x v="3"/>
    <n v="36"/>
    <n v="750"/>
    <n v="27000"/>
    <x v="1"/>
    <x v="3"/>
    <x v="1"/>
    <x v="1"/>
    <x v="3"/>
  </r>
  <r>
    <n v="85"/>
    <x v="2"/>
    <x v="4"/>
    <x v="3"/>
    <n v="24"/>
    <n v="670"/>
    <n v="16080"/>
    <x v="2"/>
    <x v="4"/>
    <x v="2"/>
    <x v="1"/>
    <x v="3"/>
  </r>
  <r>
    <n v="86"/>
    <x v="2"/>
    <x v="1"/>
    <x v="3"/>
    <n v="24"/>
    <n v="760"/>
    <n v="18240"/>
    <x v="2"/>
    <x v="1"/>
    <x v="2"/>
    <x v="1"/>
    <x v="3"/>
  </r>
  <r>
    <n v="87"/>
    <x v="3"/>
    <x v="2"/>
    <x v="3"/>
    <n v="36"/>
    <n v="840"/>
    <n v="30240"/>
    <x v="3"/>
    <x v="2"/>
    <x v="3"/>
    <x v="0"/>
    <x v="3"/>
  </r>
  <r>
    <n v="88"/>
    <x v="0"/>
    <x v="5"/>
    <x v="3"/>
    <n v="36"/>
    <n v="870"/>
    <n v="31320"/>
    <x v="0"/>
    <x v="5"/>
    <x v="0"/>
    <x v="0"/>
    <x v="3"/>
  </r>
  <r>
    <n v="89"/>
    <x v="1"/>
    <x v="6"/>
    <x v="3"/>
    <n v="18"/>
    <n v="680"/>
    <n v="12240"/>
    <x v="1"/>
    <x v="6"/>
    <x v="1"/>
    <x v="1"/>
    <x v="3"/>
  </r>
  <r>
    <n v="90"/>
    <x v="4"/>
    <x v="3"/>
    <x v="4"/>
    <n v="18"/>
    <n v="750"/>
    <n v="13500"/>
    <x v="4"/>
    <x v="3"/>
    <x v="4"/>
    <x v="0"/>
    <x v="4"/>
  </r>
  <r>
    <n v="91"/>
    <x v="5"/>
    <x v="0"/>
    <x v="4"/>
    <n v="24"/>
    <n v="980"/>
    <n v="23520"/>
    <x v="5"/>
    <x v="0"/>
    <x v="5"/>
    <x v="1"/>
    <x v="4"/>
  </r>
  <r>
    <n v="92"/>
    <x v="6"/>
    <x v="4"/>
    <x v="4"/>
    <n v="12"/>
    <n v="670"/>
    <n v="8040"/>
    <x v="6"/>
    <x v="4"/>
    <x v="0"/>
    <x v="0"/>
    <x v="4"/>
  </r>
  <r>
    <n v="93"/>
    <x v="7"/>
    <x v="7"/>
    <x v="4"/>
    <n v="24"/>
    <n v="760"/>
    <n v="18240"/>
    <x v="7"/>
    <x v="7"/>
    <x v="1"/>
    <x v="1"/>
    <x v="4"/>
  </r>
  <r>
    <n v="94"/>
    <x v="7"/>
    <x v="3"/>
    <x v="4"/>
    <n v="24"/>
    <n v="750"/>
    <n v="18000"/>
    <x v="7"/>
    <x v="3"/>
    <x v="1"/>
    <x v="1"/>
    <x v="4"/>
  </r>
  <r>
    <n v="95"/>
    <x v="2"/>
    <x v="0"/>
    <x v="4"/>
    <n v="36"/>
    <n v="980"/>
    <n v="35280"/>
    <x v="2"/>
    <x v="0"/>
    <x v="2"/>
    <x v="1"/>
    <x v="4"/>
  </r>
  <r>
    <n v="96"/>
    <x v="1"/>
    <x v="4"/>
    <x v="4"/>
    <n v="36"/>
    <n v="670"/>
    <n v="24120"/>
    <x v="1"/>
    <x v="4"/>
    <x v="1"/>
    <x v="1"/>
    <x v="4"/>
  </r>
  <r>
    <n v="97"/>
    <x v="0"/>
    <x v="1"/>
    <x v="4"/>
    <n v="24"/>
    <n v="760"/>
    <n v="18240"/>
    <x v="0"/>
    <x v="1"/>
    <x v="0"/>
    <x v="0"/>
    <x v="4"/>
  </r>
  <r>
    <n v="98"/>
    <x v="0"/>
    <x v="2"/>
    <x v="4"/>
    <n v="18"/>
    <n v="840"/>
    <n v="15120"/>
    <x v="0"/>
    <x v="2"/>
    <x v="0"/>
    <x v="0"/>
    <x v="4"/>
  </r>
  <r>
    <n v="99"/>
    <x v="1"/>
    <x v="5"/>
    <x v="4"/>
    <n v="24"/>
    <n v="870"/>
    <n v="20880"/>
    <x v="1"/>
    <x v="5"/>
    <x v="1"/>
    <x v="1"/>
    <x v="4"/>
  </r>
  <r>
    <n v="100"/>
    <x v="1"/>
    <x v="3"/>
    <x v="4"/>
    <n v="12"/>
    <n v="750"/>
    <n v="9000"/>
    <x v="1"/>
    <x v="3"/>
    <x v="1"/>
    <x v="1"/>
    <x v="4"/>
  </r>
  <r>
    <n v="101"/>
    <x v="3"/>
    <x v="6"/>
    <x v="4"/>
    <n v="24"/>
    <n v="680"/>
    <n v="16320"/>
    <x v="3"/>
    <x v="6"/>
    <x v="3"/>
    <x v="0"/>
    <x v="4"/>
  </r>
  <r>
    <n v="102"/>
    <x v="3"/>
    <x v="7"/>
    <x v="4"/>
    <n v="24"/>
    <n v="760"/>
    <n v="18240"/>
    <x v="3"/>
    <x v="7"/>
    <x v="3"/>
    <x v="0"/>
    <x v="4"/>
  </r>
  <r>
    <n v="103"/>
    <x v="4"/>
    <x v="2"/>
    <x v="4"/>
    <n v="36"/>
    <n v="840"/>
    <n v="30240"/>
    <x v="4"/>
    <x v="2"/>
    <x v="4"/>
    <x v="0"/>
    <x v="4"/>
  </r>
  <r>
    <n v="104"/>
    <x v="5"/>
    <x v="3"/>
    <x v="4"/>
    <n v="24"/>
    <n v="750"/>
    <n v="18000"/>
    <x v="5"/>
    <x v="3"/>
    <x v="5"/>
    <x v="1"/>
    <x v="4"/>
  </r>
  <r>
    <n v="105"/>
    <x v="6"/>
    <x v="6"/>
    <x v="4"/>
    <n v="18"/>
    <n v="680"/>
    <n v="12240"/>
    <x v="6"/>
    <x v="6"/>
    <x v="0"/>
    <x v="0"/>
    <x v="4"/>
  </r>
  <r>
    <n v="106"/>
    <x v="7"/>
    <x v="6"/>
    <x v="4"/>
    <n v="12"/>
    <n v="680"/>
    <n v="8160"/>
    <x v="7"/>
    <x v="6"/>
    <x v="1"/>
    <x v="1"/>
    <x v="4"/>
  </r>
  <r>
    <n v="107"/>
    <x v="7"/>
    <x v="0"/>
    <x v="4"/>
    <n v="18"/>
    <n v="980"/>
    <n v="17640"/>
    <x v="7"/>
    <x v="0"/>
    <x v="1"/>
    <x v="1"/>
    <x v="4"/>
  </r>
  <r>
    <n v="108"/>
    <x v="2"/>
    <x v="2"/>
    <x v="4"/>
    <n v="24"/>
    <n v="840"/>
    <n v="20160"/>
    <x v="2"/>
    <x v="2"/>
    <x v="2"/>
    <x v="1"/>
    <x v="4"/>
  </r>
  <r>
    <n v="109"/>
    <x v="1"/>
    <x v="0"/>
    <x v="4"/>
    <n v="24"/>
    <n v="980"/>
    <n v="23520"/>
    <x v="1"/>
    <x v="0"/>
    <x v="1"/>
    <x v="1"/>
    <x v="4"/>
  </r>
  <r>
    <n v="110"/>
    <x v="2"/>
    <x v="4"/>
    <x v="4"/>
    <n v="36"/>
    <n v="670"/>
    <n v="24120"/>
    <x v="2"/>
    <x v="4"/>
    <x v="2"/>
    <x v="1"/>
    <x v="4"/>
  </r>
  <r>
    <n v="111"/>
    <x v="2"/>
    <x v="1"/>
    <x v="4"/>
    <n v="36"/>
    <n v="760"/>
    <n v="27360"/>
    <x v="2"/>
    <x v="1"/>
    <x v="2"/>
    <x v="1"/>
    <x v="4"/>
  </r>
  <r>
    <n v="112"/>
    <x v="3"/>
    <x v="3"/>
    <x v="4"/>
    <n v="24"/>
    <n v="750"/>
    <n v="18000"/>
    <x v="3"/>
    <x v="3"/>
    <x v="3"/>
    <x v="0"/>
    <x v="4"/>
  </r>
  <r>
    <n v="113"/>
    <x v="0"/>
    <x v="0"/>
    <x v="4"/>
    <n v="18"/>
    <n v="980"/>
    <n v="17640"/>
    <x v="0"/>
    <x v="0"/>
    <x v="0"/>
    <x v="0"/>
    <x v="4"/>
  </r>
  <r>
    <n v="114"/>
    <x v="0"/>
    <x v="4"/>
    <x v="4"/>
    <n v="12"/>
    <n v="670"/>
    <n v="8040"/>
    <x v="0"/>
    <x v="4"/>
    <x v="0"/>
    <x v="0"/>
    <x v="4"/>
  </r>
  <r>
    <n v="115"/>
    <x v="1"/>
    <x v="1"/>
    <x v="4"/>
    <n v="24"/>
    <n v="760"/>
    <n v="18240"/>
    <x v="1"/>
    <x v="1"/>
    <x v="1"/>
    <x v="1"/>
    <x v="4"/>
  </r>
  <r>
    <n v="116"/>
    <x v="1"/>
    <x v="2"/>
    <x v="4"/>
    <n v="24"/>
    <n v="840"/>
    <n v="20160"/>
    <x v="1"/>
    <x v="2"/>
    <x v="1"/>
    <x v="1"/>
    <x v="4"/>
  </r>
  <r>
    <n v="117"/>
    <x v="1"/>
    <x v="5"/>
    <x v="5"/>
    <n v="18"/>
    <n v="870"/>
    <n v="15660"/>
    <x v="1"/>
    <x v="5"/>
    <x v="1"/>
    <x v="1"/>
    <x v="5"/>
  </r>
  <r>
    <n v="118"/>
    <x v="2"/>
    <x v="7"/>
    <x v="5"/>
    <n v="24"/>
    <n v="760"/>
    <n v="18240"/>
    <x v="2"/>
    <x v="7"/>
    <x v="2"/>
    <x v="1"/>
    <x v="5"/>
  </r>
  <r>
    <n v="119"/>
    <x v="2"/>
    <x v="6"/>
    <x v="5"/>
    <n v="12"/>
    <n v="680"/>
    <n v="8160"/>
    <x v="2"/>
    <x v="6"/>
    <x v="2"/>
    <x v="1"/>
    <x v="5"/>
  </r>
  <r>
    <n v="120"/>
    <x v="3"/>
    <x v="2"/>
    <x v="5"/>
    <n v="24"/>
    <n v="840"/>
    <n v="20160"/>
    <x v="3"/>
    <x v="2"/>
    <x v="3"/>
    <x v="0"/>
    <x v="5"/>
  </r>
  <r>
    <n v="121"/>
    <x v="3"/>
    <x v="6"/>
    <x v="5"/>
    <n v="36"/>
    <n v="680"/>
    <n v="24480"/>
    <x v="3"/>
    <x v="6"/>
    <x v="3"/>
    <x v="0"/>
    <x v="5"/>
  </r>
  <r>
    <n v="122"/>
    <x v="4"/>
    <x v="2"/>
    <x v="5"/>
    <n v="36"/>
    <n v="840"/>
    <n v="30240"/>
    <x v="4"/>
    <x v="2"/>
    <x v="4"/>
    <x v="0"/>
    <x v="5"/>
  </r>
  <r>
    <n v="123"/>
    <x v="5"/>
    <x v="3"/>
    <x v="5"/>
    <n v="24"/>
    <n v="750"/>
    <n v="18000"/>
    <x v="5"/>
    <x v="3"/>
    <x v="5"/>
    <x v="1"/>
    <x v="5"/>
  </r>
  <r>
    <n v="124"/>
    <x v="6"/>
    <x v="6"/>
    <x v="5"/>
    <n v="18"/>
    <n v="680"/>
    <n v="12240"/>
    <x v="6"/>
    <x v="6"/>
    <x v="0"/>
    <x v="0"/>
    <x v="5"/>
  </r>
  <r>
    <n v="125"/>
    <x v="7"/>
    <x v="6"/>
    <x v="5"/>
    <n v="24"/>
    <n v="680"/>
    <n v="16320"/>
    <x v="7"/>
    <x v="6"/>
    <x v="1"/>
    <x v="1"/>
    <x v="5"/>
  </r>
  <r>
    <n v="126"/>
    <x v="7"/>
    <x v="0"/>
    <x v="5"/>
    <n v="12"/>
    <n v="980"/>
    <n v="11760"/>
    <x v="7"/>
    <x v="0"/>
    <x v="1"/>
    <x v="1"/>
    <x v="5"/>
  </r>
  <r>
    <n v="127"/>
    <x v="2"/>
    <x v="2"/>
    <x v="5"/>
    <n v="24"/>
    <n v="840"/>
    <n v="20160"/>
    <x v="2"/>
    <x v="2"/>
    <x v="2"/>
    <x v="1"/>
    <x v="5"/>
  </r>
  <r>
    <n v="128"/>
    <x v="1"/>
    <x v="7"/>
    <x v="5"/>
    <n v="24"/>
    <n v="760"/>
    <n v="18240"/>
    <x v="1"/>
    <x v="7"/>
    <x v="1"/>
    <x v="1"/>
    <x v="5"/>
  </r>
  <r>
    <n v="129"/>
    <x v="1"/>
    <x v="2"/>
    <x v="5"/>
    <n v="36"/>
    <n v="840"/>
    <n v="30240"/>
    <x v="1"/>
    <x v="2"/>
    <x v="1"/>
    <x v="1"/>
    <x v="5"/>
  </r>
  <r>
    <n v="130"/>
    <x v="2"/>
    <x v="0"/>
    <x v="5"/>
    <n v="24"/>
    <n v="980"/>
    <n v="23520"/>
    <x v="2"/>
    <x v="0"/>
    <x v="2"/>
    <x v="1"/>
    <x v="5"/>
  </r>
  <r>
    <n v="131"/>
    <x v="2"/>
    <x v="4"/>
    <x v="5"/>
    <n v="18"/>
    <n v="670"/>
    <n v="12060"/>
    <x v="2"/>
    <x v="4"/>
    <x v="2"/>
    <x v="1"/>
    <x v="5"/>
  </r>
  <r>
    <n v="132"/>
    <x v="3"/>
    <x v="1"/>
    <x v="5"/>
    <n v="12"/>
    <n v="760"/>
    <n v="9120"/>
    <x v="3"/>
    <x v="1"/>
    <x v="3"/>
    <x v="0"/>
    <x v="5"/>
  </r>
  <r>
    <n v="133"/>
    <x v="3"/>
    <x v="5"/>
    <x v="5"/>
    <n v="24"/>
    <n v="870"/>
    <n v="20880"/>
    <x v="3"/>
    <x v="5"/>
    <x v="3"/>
    <x v="0"/>
    <x v="5"/>
  </r>
  <r>
    <n v="134"/>
    <x v="3"/>
    <x v="3"/>
    <x v="5"/>
    <n v="12"/>
    <n v="750"/>
    <n v="9000"/>
    <x v="3"/>
    <x v="3"/>
    <x v="3"/>
    <x v="0"/>
    <x v="5"/>
  </r>
  <r>
    <n v="135"/>
    <x v="4"/>
    <x v="6"/>
    <x v="5"/>
    <n v="24"/>
    <n v="680"/>
    <n v="16320"/>
    <x v="4"/>
    <x v="6"/>
    <x v="4"/>
    <x v="0"/>
    <x v="5"/>
  </r>
  <r>
    <n v="136"/>
    <x v="5"/>
    <x v="6"/>
    <x v="5"/>
    <n v="24"/>
    <n v="680"/>
    <n v="16320"/>
    <x v="5"/>
    <x v="6"/>
    <x v="5"/>
    <x v="1"/>
    <x v="5"/>
  </r>
  <r>
    <n v="137"/>
    <x v="6"/>
    <x v="0"/>
    <x v="5"/>
    <n v="36"/>
    <n v="980"/>
    <n v="35280"/>
    <x v="6"/>
    <x v="0"/>
    <x v="0"/>
    <x v="0"/>
    <x v="5"/>
  </r>
  <r>
    <n v="138"/>
    <x v="7"/>
    <x v="2"/>
    <x v="5"/>
    <n v="36"/>
    <n v="840"/>
    <n v="30240"/>
    <x v="7"/>
    <x v="2"/>
    <x v="1"/>
    <x v="1"/>
    <x v="5"/>
  </r>
  <r>
    <n v="139"/>
    <x v="7"/>
    <x v="3"/>
    <x v="5"/>
    <n v="24"/>
    <n v="750"/>
    <n v="18000"/>
    <x v="7"/>
    <x v="3"/>
    <x v="1"/>
    <x v="1"/>
    <x v="5"/>
  </r>
  <r>
    <n v="140"/>
    <x v="1"/>
    <x v="4"/>
    <x v="5"/>
    <n v="12"/>
    <n v="670"/>
    <n v="8040"/>
    <x v="1"/>
    <x v="4"/>
    <x v="1"/>
    <x v="1"/>
    <x v="5"/>
  </r>
  <r>
    <n v="141"/>
    <x v="1"/>
    <x v="1"/>
    <x v="5"/>
    <n v="24"/>
    <n v="760"/>
    <n v="18240"/>
    <x v="1"/>
    <x v="1"/>
    <x v="1"/>
    <x v="1"/>
    <x v="5"/>
  </r>
  <r>
    <n v="142"/>
    <x v="2"/>
    <x v="7"/>
    <x v="6"/>
    <n v="24"/>
    <n v="760"/>
    <n v="18240"/>
    <x v="2"/>
    <x v="7"/>
    <x v="2"/>
    <x v="1"/>
    <x v="6"/>
  </r>
  <r>
    <n v="143"/>
    <x v="3"/>
    <x v="1"/>
    <x v="6"/>
    <n v="18"/>
    <n v="760"/>
    <n v="13680"/>
    <x v="3"/>
    <x v="1"/>
    <x v="3"/>
    <x v="0"/>
    <x v="6"/>
  </r>
  <r>
    <n v="144"/>
    <x v="0"/>
    <x v="3"/>
    <x v="6"/>
    <n v="24"/>
    <n v="750"/>
    <n v="18000"/>
    <x v="0"/>
    <x v="3"/>
    <x v="0"/>
    <x v="0"/>
    <x v="6"/>
  </r>
  <r>
    <n v="145"/>
    <x v="0"/>
    <x v="6"/>
    <x v="6"/>
    <n v="12"/>
    <n v="680"/>
    <n v="8160"/>
    <x v="0"/>
    <x v="6"/>
    <x v="0"/>
    <x v="0"/>
    <x v="6"/>
  </r>
  <r>
    <n v="146"/>
    <x v="1"/>
    <x v="6"/>
    <x v="6"/>
    <n v="24"/>
    <n v="680"/>
    <n v="16320"/>
    <x v="1"/>
    <x v="6"/>
    <x v="1"/>
    <x v="1"/>
    <x v="6"/>
  </r>
  <r>
    <n v="147"/>
    <x v="1"/>
    <x v="0"/>
    <x v="6"/>
    <n v="24"/>
    <n v="980"/>
    <n v="23520"/>
    <x v="1"/>
    <x v="0"/>
    <x v="1"/>
    <x v="1"/>
    <x v="6"/>
  </r>
  <r>
    <n v="148"/>
    <x v="1"/>
    <x v="2"/>
    <x v="6"/>
    <n v="36"/>
    <n v="840"/>
    <n v="30240"/>
    <x v="1"/>
    <x v="2"/>
    <x v="1"/>
    <x v="1"/>
    <x v="6"/>
  </r>
  <r>
    <n v="149"/>
    <x v="2"/>
    <x v="3"/>
    <x v="6"/>
    <n v="36"/>
    <n v="750"/>
    <n v="27000"/>
    <x v="2"/>
    <x v="3"/>
    <x v="2"/>
    <x v="1"/>
    <x v="6"/>
  </r>
  <r>
    <n v="150"/>
    <x v="2"/>
    <x v="0"/>
    <x v="6"/>
    <n v="24"/>
    <n v="980"/>
    <n v="23520"/>
    <x v="2"/>
    <x v="0"/>
    <x v="2"/>
    <x v="1"/>
    <x v="6"/>
  </r>
  <r>
    <n v="151"/>
    <x v="3"/>
    <x v="4"/>
    <x v="6"/>
    <n v="18"/>
    <n v="670"/>
    <n v="12060"/>
    <x v="3"/>
    <x v="4"/>
    <x v="3"/>
    <x v="0"/>
    <x v="6"/>
  </r>
  <r>
    <n v="152"/>
    <x v="4"/>
    <x v="7"/>
    <x v="6"/>
    <n v="18"/>
    <n v="760"/>
    <n v="13680"/>
    <x v="4"/>
    <x v="7"/>
    <x v="4"/>
    <x v="0"/>
    <x v="6"/>
  </r>
  <r>
    <n v="153"/>
    <x v="5"/>
    <x v="3"/>
    <x v="6"/>
    <n v="24"/>
    <n v="750"/>
    <n v="18000"/>
    <x v="5"/>
    <x v="3"/>
    <x v="5"/>
    <x v="1"/>
    <x v="6"/>
  </r>
  <r>
    <n v="154"/>
    <x v="6"/>
    <x v="0"/>
    <x v="6"/>
    <n v="12"/>
    <n v="980"/>
    <n v="11760"/>
    <x v="6"/>
    <x v="0"/>
    <x v="0"/>
    <x v="0"/>
    <x v="6"/>
  </r>
  <r>
    <n v="155"/>
    <x v="7"/>
    <x v="4"/>
    <x v="6"/>
    <n v="24"/>
    <n v="670"/>
    <n v="16080"/>
    <x v="7"/>
    <x v="4"/>
    <x v="1"/>
    <x v="1"/>
    <x v="6"/>
  </r>
  <r>
    <n v="156"/>
    <x v="7"/>
    <x v="1"/>
    <x v="6"/>
    <n v="24"/>
    <n v="760"/>
    <n v="18240"/>
    <x v="7"/>
    <x v="1"/>
    <x v="1"/>
    <x v="1"/>
    <x v="6"/>
  </r>
  <r>
    <n v="157"/>
    <x v="2"/>
    <x v="2"/>
    <x v="6"/>
    <n v="36"/>
    <n v="840"/>
    <n v="30240"/>
    <x v="2"/>
    <x v="2"/>
    <x v="2"/>
    <x v="1"/>
    <x v="6"/>
  </r>
  <r>
    <n v="158"/>
    <x v="1"/>
    <x v="5"/>
    <x v="6"/>
    <n v="36"/>
    <n v="870"/>
    <n v="31320"/>
    <x v="1"/>
    <x v="5"/>
    <x v="1"/>
    <x v="1"/>
    <x v="6"/>
  </r>
  <r>
    <n v="159"/>
    <x v="1"/>
    <x v="3"/>
    <x v="6"/>
    <n v="24"/>
    <n v="750"/>
    <n v="18000"/>
    <x v="1"/>
    <x v="3"/>
    <x v="1"/>
    <x v="1"/>
    <x v="6"/>
  </r>
  <r>
    <n v="160"/>
    <x v="2"/>
    <x v="6"/>
    <x v="6"/>
    <n v="24"/>
    <n v="680"/>
    <n v="16320"/>
    <x v="2"/>
    <x v="6"/>
    <x v="2"/>
    <x v="1"/>
    <x v="6"/>
  </r>
  <r>
    <n v="161"/>
    <x v="3"/>
    <x v="2"/>
    <x v="6"/>
    <n v="24"/>
    <n v="840"/>
    <n v="20160"/>
    <x v="3"/>
    <x v="2"/>
    <x v="3"/>
    <x v="0"/>
    <x v="6"/>
  </r>
  <r>
    <n v="162"/>
    <x v="1"/>
    <x v="7"/>
    <x v="7"/>
    <n v="18"/>
    <n v="760"/>
    <n v="13680"/>
    <x v="1"/>
    <x v="7"/>
    <x v="1"/>
    <x v="1"/>
    <x v="7"/>
  </r>
  <r>
    <n v="163"/>
    <x v="1"/>
    <x v="0"/>
    <x v="7"/>
    <n v="24"/>
    <n v="980"/>
    <n v="23520"/>
    <x v="1"/>
    <x v="0"/>
    <x v="1"/>
    <x v="1"/>
    <x v="7"/>
  </r>
  <r>
    <n v="164"/>
    <x v="2"/>
    <x v="4"/>
    <x v="7"/>
    <n v="12"/>
    <n v="670"/>
    <n v="8040"/>
    <x v="2"/>
    <x v="4"/>
    <x v="2"/>
    <x v="1"/>
    <x v="7"/>
  </r>
  <r>
    <n v="165"/>
    <x v="2"/>
    <x v="1"/>
    <x v="7"/>
    <n v="24"/>
    <n v="760"/>
    <n v="18240"/>
    <x v="2"/>
    <x v="1"/>
    <x v="2"/>
    <x v="1"/>
    <x v="7"/>
  </r>
  <r>
    <n v="166"/>
    <x v="3"/>
    <x v="2"/>
    <x v="7"/>
    <n v="24"/>
    <n v="840"/>
    <n v="20160"/>
    <x v="3"/>
    <x v="2"/>
    <x v="3"/>
    <x v="0"/>
    <x v="7"/>
  </r>
  <r>
    <n v="167"/>
    <x v="3"/>
    <x v="5"/>
    <x v="7"/>
    <n v="36"/>
    <n v="870"/>
    <n v="31320"/>
    <x v="3"/>
    <x v="5"/>
    <x v="3"/>
    <x v="0"/>
    <x v="7"/>
  </r>
  <r>
    <n v="168"/>
    <x v="3"/>
    <x v="7"/>
    <x v="7"/>
    <n v="36"/>
    <n v="760"/>
    <n v="27360"/>
    <x v="3"/>
    <x v="7"/>
    <x v="3"/>
    <x v="0"/>
    <x v="7"/>
  </r>
  <r>
    <n v="169"/>
    <x v="3"/>
    <x v="3"/>
    <x v="7"/>
    <n v="24"/>
    <n v="750"/>
    <n v="18000"/>
    <x v="3"/>
    <x v="3"/>
    <x v="3"/>
    <x v="0"/>
    <x v="7"/>
  </r>
  <r>
    <n v="170"/>
    <x v="4"/>
    <x v="0"/>
    <x v="7"/>
    <n v="18"/>
    <n v="980"/>
    <n v="17640"/>
    <x v="4"/>
    <x v="0"/>
    <x v="4"/>
    <x v="0"/>
    <x v="7"/>
  </r>
  <r>
    <n v="171"/>
    <x v="5"/>
    <x v="4"/>
    <x v="7"/>
    <n v="12"/>
    <n v="670"/>
    <n v="8040"/>
    <x v="5"/>
    <x v="4"/>
    <x v="5"/>
    <x v="1"/>
    <x v="7"/>
  </r>
  <r>
    <n v="172"/>
    <x v="6"/>
    <x v="1"/>
    <x v="7"/>
    <n v="36"/>
    <n v="760"/>
    <n v="27360"/>
    <x v="6"/>
    <x v="1"/>
    <x v="0"/>
    <x v="0"/>
    <x v="7"/>
  </r>
  <r>
    <n v="173"/>
    <x v="7"/>
    <x v="2"/>
    <x v="7"/>
    <n v="36"/>
    <n v="840"/>
    <n v="30240"/>
    <x v="7"/>
    <x v="2"/>
    <x v="1"/>
    <x v="1"/>
    <x v="7"/>
  </r>
  <r>
    <n v="174"/>
    <x v="7"/>
    <x v="5"/>
    <x v="7"/>
    <n v="24"/>
    <n v="870"/>
    <n v="20880"/>
    <x v="7"/>
    <x v="5"/>
    <x v="1"/>
    <x v="1"/>
    <x v="7"/>
  </r>
  <r>
    <n v="175"/>
    <x v="2"/>
    <x v="3"/>
    <x v="7"/>
    <n v="18"/>
    <n v="750"/>
    <n v="13500"/>
    <x v="2"/>
    <x v="3"/>
    <x v="2"/>
    <x v="1"/>
    <x v="7"/>
  </r>
  <r>
    <n v="176"/>
    <x v="1"/>
    <x v="6"/>
    <x v="7"/>
    <n v="12"/>
    <n v="680"/>
    <n v="8160"/>
    <x v="1"/>
    <x v="6"/>
    <x v="1"/>
    <x v="1"/>
    <x v="7"/>
  </r>
  <r>
    <n v="177"/>
    <x v="1"/>
    <x v="2"/>
    <x v="7"/>
    <n v="18"/>
    <n v="840"/>
    <n v="15120"/>
    <x v="1"/>
    <x v="2"/>
    <x v="1"/>
    <x v="1"/>
    <x v="7"/>
  </r>
  <r>
    <n v="178"/>
    <x v="2"/>
    <x v="7"/>
    <x v="7"/>
    <n v="12"/>
    <n v="760"/>
    <n v="9120"/>
    <x v="2"/>
    <x v="7"/>
    <x v="2"/>
    <x v="1"/>
    <x v="7"/>
  </r>
  <r>
    <n v="179"/>
    <x v="3"/>
    <x v="0"/>
    <x v="7"/>
    <n v="24"/>
    <n v="980"/>
    <n v="23520"/>
    <x v="3"/>
    <x v="0"/>
    <x v="3"/>
    <x v="0"/>
    <x v="7"/>
  </r>
  <r>
    <n v="180"/>
    <x v="0"/>
    <x v="2"/>
    <x v="7"/>
    <n v="36"/>
    <n v="840"/>
    <n v="30240"/>
    <x v="0"/>
    <x v="2"/>
    <x v="0"/>
    <x v="0"/>
    <x v="7"/>
  </r>
  <r>
    <n v="181"/>
    <x v="0"/>
    <x v="3"/>
    <x v="7"/>
    <n v="36"/>
    <n v="750"/>
    <n v="27000"/>
    <x v="0"/>
    <x v="3"/>
    <x v="0"/>
    <x v="0"/>
    <x v="7"/>
  </r>
  <r>
    <n v="182"/>
    <x v="1"/>
    <x v="4"/>
    <x v="7"/>
    <n v="18"/>
    <n v="670"/>
    <n v="12060"/>
    <x v="1"/>
    <x v="4"/>
    <x v="1"/>
    <x v="1"/>
    <x v="7"/>
  </r>
  <r>
    <n v="183"/>
    <x v="1"/>
    <x v="1"/>
    <x v="7"/>
    <n v="12"/>
    <n v="760"/>
    <n v="9120"/>
    <x v="1"/>
    <x v="1"/>
    <x v="1"/>
    <x v="1"/>
    <x v="7"/>
  </r>
  <r>
    <n v="184"/>
    <x v="2"/>
    <x v="0"/>
    <x v="7"/>
    <n v="24"/>
    <n v="980"/>
    <n v="23520"/>
    <x v="2"/>
    <x v="0"/>
    <x v="2"/>
    <x v="1"/>
    <x v="7"/>
  </r>
  <r>
    <n v="185"/>
    <x v="3"/>
    <x v="4"/>
    <x v="7"/>
    <n v="18"/>
    <n v="670"/>
    <n v="12060"/>
    <x v="3"/>
    <x v="4"/>
    <x v="3"/>
    <x v="0"/>
    <x v="7"/>
  </r>
  <r>
    <n v="186"/>
    <x v="4"/>
    <x v="2"/>
    <x v="7"/>
    <n v="18"/>
    <n v="840"/>
    <n v="15120"/>
    <x v="4"/>
    <x v="2"/>
    <x v="4"/>
    <x v="0"/>
    <x v="7"/>
  </r>
  <r>
    <n v="187"/>
    <x v="5"/>
    <x v="5"/>
    <x v="8"/>
    <n v="24"/>
    <n v="870"/>
    <n v="20880"/>
    <x v="5"/>
    <x v="5"/>
    <x v="5"/>
    <x v="1"/>
    <x v="8"/>
  </r>
  <r>
    <n v="188"/>
    <x v="6"/>
    <x v="3"/>
    <x v="8"/>
    <n v="12"/>
    <n v="750"/>
    <n v="9000"/>
    <x v="6"/>
    <x v="3"/>
    <x v="0"/>
    <x v="0"/>
    <x v="8"/>
  </r>
  <r>
    <n v="189"/>
    <x v="7"/>
    <x v="7"/>
    <x v="8"/>
    <n v="24"/>
    <n v="760"/>
    <n v="18240"/>
    <x v="7"/>
    <x v="7"/>
    <x v="1"/>
    <x v="1"/>
    <x v="8"/>
  </r>
  <r>
    <n v="190"/>
    <x v="7"/>
    <x v="2"/>
    <x v="8"/>
    <n v="24"/>
    <n v="840"/>
    <n v="20160"/>
    <x v="7"/>
    <x v="2"/>
    <x v="1"/>
    <x v="1"/>
    <x v="8"/>
  </r>
  <r>
    <n v="191"/>
    <x v="2"/>
    <x v="6"/>
    <x v="8"/>
    <n v="36"/>
    <n v="680"/>
    <n v="24480"/>
    <x v="2"/>
    <x v="6"/>
    <x v="2"/>
    <x v="1"/>
    <x v="8"/>
  </r>
  <r>
    <n v="192"/>
    <x v="1"/>
    <x v="2"/>
    <x v="8"/>
    <n v="36"/>
    <n v="840"/>
    <n v="30240"/>
    <x v="1"/>
    <x v="2"/>
    <x v="1"/>
    <x v="1"/>
    <x v="8"/>
  </r>
  <r>
    <n v="193"/>
    <x v="1"/>
    <x v="3"/>
    <x v="8"/>
    <n v="24"/>
    <n v="750"/>
    <n v="18000"/>
    <x v="1"/>
    <x v="3"/>
    <x v="1"/>
    <x v="1"/>
    <x v="8"/>
  </r>
  <r>
    <n v="194"/>
    <x v="1"/>
    <x v="6"/>
    <x v="8"/>
    <n v="18"/>
    <n v="680"/>
    <n v="12240"/>
    <x v="1"/>
    <x v="6"/>
    <x v="1"/>
    <x v="1"/>
    <x v="8"/>
  </r>
  <r>
    <n v="195"/>
    <x v="2"/>
    <x v="0"/>
    <x v="8"/>
    <n v="24"/>
    <n v="980"/>
    <n v="23520"/>
    <x v="2"/>
    <x v="0"/>
    <x v="2"/>
    <x v="1"/>
    <x v="8"/>
  </r>
  <r>
    <n v="196"/>
    <x v="3"/>
    <x v="2"/>
    <x v="8"/>
    <n v="24"/>
    <n v="840"/>
    <n v="20160"/>
    <x v="3"/>
    <x v="2"/>
    <x v="3"/>
    <x v="0"/>
    <x v="8"/>
  </r>
  <r>
    <n v="197"/>
    <x v="0"/>
    <x v="3"/>
    <x v="8"/>
    <n v="36"/>
    <n v="750"/>
    <n v="27000"/>
    <x v="0"/>
    <x v="3"/>
    <x v="0"/>
    <x v="0"/>
    <x v="8"/>
  </r>
  <r>
    <n v="198"/>
    <x v="0"/>
    <x v="0"/>
    <x v="8"/>
    <n v="36"/>
    <n v="980"/>
    <n v="35280"/>
    <x v="0"/>
    <x v="0"/>
    <x v="0"/>
    <x v="0"/>
    <x v="8"/>
  </r>
  <r>
    <n v="199"/>
    <x v="1"/>
    <x v="7"/>
    <x v="8"/>
    <n v="24"/>
    <n v="760"/>
    <n v="18240"/>
    <x v="1"/>
    <x v="7"/>
    <x v="1"/>
    <x v="1"/>
    <x v="8"/>
  </r>
  <r>
    <n v="200"/>
    <x v="1"/>
    <x v="1"/>
    <x v="8"/>
    <n v="18"/>
    <n v="760"/>
    <n v="13680"/>
    <x v="1"/>
    <x v="1"/>
    <x v="1"/>
    <x v="1"/>
    <x v="8"/>
  </r>
  <r>
    <n v="201"/>
    <x v="3"/>
    <x v="3"/>
    <x v="8"/>
    <n v="12"/>
    <n v="750"/>
    <n v="9000"/>
    <x v="3"/>
    <x v="3"/>
    <x v="3"/>
    <x v="0"/>
    <x v="8"/>
  </r>
  <r>
    <n v="202"/>
    <x v="3"/>
    <x v="0"/>
    <x v="8"/>
    <n v="24"/>
    <n v="980"/>
    <n v="23520"/>
    <x v="3"/>
    <x v="0"/>
    <x v="3"/>
    <x v="0"/>
    <x v="8"/>
  </r>
  <r>
    <n v="203"/>
    <x v="3"/>
    <x v="4"/>
    <x v="8"/>
    <n v="24"/>
    <n v="670"/>
    <n v="16080"/>
    <x v="3"/>
    <x v="4"/>
    <x v="3"/>
    <x v="0"/>
    <x v="8"/>
  </r>
  <r>
    <n v="204"/>
    <x v="4"/>
    <x v="1"/>
    <x v="8"/>
    <n v="18"/>
    <n v="760"/>
    <n v="13680"/>
    <x v="4"/>
    <x v="1"/>
    <x v="4"/>
    <x v="0"/>
    <x v="8"/>
  </r>
  <r>
    <n v="205"/>
    <x v="5"/>
    <x v="7"/>
    <x v="8"/>
    <n v="24"/>
    <n v="760"/>
    <n v="18240"/>
    <x v="5"/>
    <x v="7"/>
    <x v="5"/>
    <x v="1"/>
    <x v="8"/>
  </r>
  <r>
    <n v="206"/>
    <x v="6"/>
    <x v="5"/>
    <x v="8"/>
    <n v="18"/>
    <n v="870"/>
    <n v="15660"/>
    <x v="6"/>
    <x v="5"/>
    <x v="0"/>
    <x v="0"/>
    <x v="8"/>
  </r>
  <r>
    <n v="207"/>
    <x v="7"/>
    <x v="3"/>
    <x v="8"/>
    <n v="24"/>
    <n v="750"/>
    <n v="18000"/>
    <x v="7"/>
    <x v="3"/>
    <x v="1"/>
    <x v="1"/>
    <x v="8"/>
  </r>
  <r>
    <n v="208"/>
    <x v="2"/>
    <x v="2"/>
    <x v="8"/>
    <n v="24"/>
    <n v="840"/>
    <n v="20160"/>
    <x v="2"/>
    <x v="2"/>
    <x v="2"/>
    <x v="1"/>
    <x v="8"/>
  </r>
  <r>
    <n v="209"/>
    <x v="1"/>
    <x v="0"/>
    <x v="8"/>
    <n v="36"/>
    <n v="980"/>
    <n v="35280"/>
    <x v="1"/>
    <x v="0"/>
    <x v="1"/>
    <x v="1"/>
    <x v="8"/>
  </r>
  <r>
    <n v="210"/>
    <x v="2"/>
    <x v="1"/>
    <x v="8"/>
    <n v="24"/>
    <n v="760"/>
    <n v="18240"/>
    <x v="2"/>
    <x v="1"/>
    <x v="2"/>
    <x v="1"/>
    <x v="8"/>
  </r>
  <r>
    <n v="211"/>
    <x v="3"/>
    <x v="5"/>
    <x v="8"/>
    <n v="12"/>
    <n v="870"/>
    <n v="10440"/>
    <x v="3"/>
    <x v="5"/>
    <x v="3"/>
    <x v="0"/>
    <x v="8"/>
  </r>
  <r>
    <n v="212"/>
    <x v="0"/>
    <x v="3"/>
    <x v="9"/>
    <n v="18"/>
    <n v="750"/>
    <n v="13500"/>
    <x v="0"/>
    <x v="3"/>
    <x v="0"/>
    <x v="0"/>
    <x v="9"/>
  </r>
  <r>
    <n v="213"/>
    <x v="0"/>
    <x v="6"/>
    <x v="9"/>
    <n v="24"/>
    <n v="680"/>
    <n v="16320"/>
    <x v="0"/>
    <x v="6"/>
    <x v="0"/>
    <x v="0"/>
    <x v="9"/>
  </r>
  <r>
    <n v="214"/>
    <x v="1"/>
    <x v="7"/>
    <x v="9"/>
    <n v="12"/>
    <n v="760"/>
    <n v="9120"/>
    <x v="1"/>
    <x v="7"/>
    <x v="1"/>
    <x v="1"/>
    <x v="9"/>
  </r>
  <r>
    <n v="215"/>
    <x v="1"/>
    <x v="3"/>
    <x v="9"/>
    <n v="24"/>
    <n v="750"/>
    <n v="18000"/>
    <x v="1"/>
    <x v="3"/>
    <x v="1"/>
    <x v="1"/>
    <x v="9"/>
  </r>
  <r>
    <n v="216"/>
    <x v="1"/>
    <x v="6"/>
    <x v="9"/>
    <n v="24"/>
    <n v="680"/>
    <n v="16320"/>
    <x v="1"/>
    <x v="6"/>
    <x v="1"/>
    <x v="1"/>
    <x v="9"/>
  </r>
  <r>
    <n v="217"/>
    <x v="2"/>
    <x v="6"/>
    <x v="9"/>
    <n v="36"/>
    <n v="680"/>
    <n v="24480"/>
    <x v="2"/>
    <x v="6"/>
    <x v="2"/>
    <x v="1"/>
    <x v="9"/>
  </r>
  <r>
    <n v="218"/>
    <x v="2"/>
    <x v="0"/>
    <x v="9"/>
    <n v="36"/>
    <n v="980"/>
    <n v="35280"/>
    <x v="2"/>
    <x v="0"/>
    <x v="2"/>
    <x v="1"/>
    <x v="9"/>
  </r>
  <r>
    <n v="219"/>
    <x v="3"/>
    <x v="2"/>
    <x v="9"/>
    <n v="24"/>
    <n v="840"/>
    <n v="20160"/>
    <x v="3"/>
    <x v="2"/>
    <x v="3"/>
    <x v="0"/>
    <x v="9"/>
  </r>
  <r>
    <n v="220"/>
    <x v="3"/>
    <x v="3"/>
    <x v="9"/>
    <n v="18"/>
    <n v="750"/>
    <n v="13500"/>
    <x v="3"/>
    <x v="3"/>
    <x v="3"/>
    <x v="0"/>
    <x v="9"/>
  </r>
  <r>
    <n v="221"/>
    <x v="4"/>
    <x v="0"/>
    <x v="9"/>
    <n v="12"/>
    <n v="980"/>
    <n v="11760"/>
    <x v="4"/>
    <x v="0"/>
    <x v="4"/>
    <x v="0"/>
    <x v="9"/>
  </r>
  <r>
    <n v="222"/>
    <x v="5"/>
    <x v="4"/>
    <x v="9"/>
    <n v="24"/>
    <n v="670"/>
    <n v="16080"/>
    <x v="5"/>
    <x v="4"/>
    <x v="5"/>
    <x v="1"/>
    <x v="9"/>
  </r>
  <r>
    <n v="223"/>
    <x v="6"/>
    <x v="1"/>
    <x v="9"/>
    <n v="24"/>
    <n v="760"/>
    <n v="18240"/>
    <x v="6"/>
    <x v="1"/>
    <x v="0"/>
    <x v="0"/>
    <x v="9"/>
  </r>
  <r>
    <n v="224"/>
    <x v="7"/>
    <x v="7"/>
    <x v="9"/>
    <n v="18"/>
    <n v="760"/>
    <n v="13680"/>
    <x v="7"/>
    <x v="7"/>
    <x v="1"/>
    <x v="1"/>
    <x v="9"/>
  </r>
  <r>
    <n v="225"/>
    <x v="7"/>
    <x v="0"/>
    <x v="9"/>
    <n v="24"/>
    <n v="980"/>
    <n v="23520"/>
    <x v="7"/>
    <x v="0"/>
    <x v="1"/>
    <x v="1"/>
    <x v="9"/>
  </r>
  <r>
    <n v="226"/>
    <x v="2"/>
    <x v="4"/>
    <x v="9"/>
    <n v="12"/>
    <n v="670"/>
    <n v="8040"/>
    <x v="2"/>
    <x v="4"/>
    <x v="2"/>
    <x v="1"/>
    <x v="9"/>
  </r>
  <r>
    <n v="227"/>
    <x v="1"/>
    <x v="1"/>
    <x v="9"/>
    <n v="24"/>
    <n v="760"/>
    <n v="18240"/>
    <x v="1"/>
    <x v="1"/>
    <x v="1"/>
    <x v="1"/>
    <x v="9"/>
  </r>
  <r>
    <n v="228"/>
    <x v="0"/>
    <x v="2"/>
    <x v="9"/>
    <n v="36"/>
    <n v="840"/>
    <n v="30240"/>
    <x v="0"/>
    <x v="2"/>
    <x v="0"/>
    <x v="0"/>
    <x v="9"/>
  </r>
  <r>
    <n v="229"/>
    <x v="0"/>
    <x v="5"/>
    <x v="9"/>
    <n v="36"/>
    <n v="870"/>
    <n v="31320"/>
    <x v="0"/>
    <x v="5"/>
    <x v="0"/>
    <x v="0"/>
    <x v="9"/>
  </r>
  <r>
    <n v="230"/>
    <x v="3"/>
    <x v="6"/>
    <x v="9"/>
    <n v="12"/>
    <n v="680"/>
    <n v="8160"/>
    <x v="3"/>
    <x v="6"/>
    <x v="3"/>
    <x v="0"/>
    <x v="9"/>
  </r>
  <r>
    <n v="231"/>
    <x v="4"/>
    <x v="3"/>
    <x v="9"/>
    <n v="24"/>
    <n v="750"/>
    <n v="18000"/>
    <x v="4"/>
    <x v="3"/>
    <x v="4"/>
    <x v="0"/>
    <x v="9"/>
  </r>
  <r>
    <n v="232"/>
    <x v="5"/>
    <x v="6"/>
    <x v="9"/>
    <n v="36"/>
    <n v="680"/>
    <n v="24480"/>
    <x v="5"/>
    <x v="6"/>
    <x v="5"/>
    <x v="1"/>
    <x v="9"/>
  </r>
  <r>
    <n v="233"/>
    <x v="6"/>
    <x v="7"/>
    <x v="9"/>
    <n v="36"/>
    <n v="760"/>
    <n v="27360"/>
    <x v="6"/>
    <x v="7"/>
    <x v="0"/>
    <x v="0"/>
    <x v="9"/>
  </r>
  <r>
    <n v="234"/>
    <x v="7"/>
    <x v="2"/>
    <x v="9"/>
    <n v="18"/>
    <n v="840"/>
    <n v="15120"/>
    <x v="7"/>
    <x v="2"/>
    <x v="1"/>
    <x v="1"/>
    <x v="9"/>
  </r>
  <r>
    <n v="235"/>
    <x v="2"/>
    <x v="3"/>
    <x v="9"/>
    <n v="12"/>
    <n v="750"/>
    <n v="9000"/>
    <x v="2"/>
    <x v="3"/>
    <x v="2"/>
    <x v="1"/>
    <x v="9"/>
  </r>
  <r>
    <n v="236"/>
    <x v="1"/>
    <x v="0"/>
    <x v="9"/>
    <n v="36"/>
    <n v="980"/>
    <n v="35280"/>
    <x v="1"/>
    <x v="0"/>
    <x v="1"/>
    <x v="1"/>
    <x v="9"/>
  </r>
  <r>
    <n v="237"/>
    <x v="1"/>
    <x v="4"/>
    <x v="10"/>
    <n v="36"/>
    <n v="670"/>
    <n v="24120"/>
    <x v="1"/>
    <x v="4"/>
    <x v="1"/>
    <x v="1"/>
    <x v="10"/>
  </r>
  <r>
    <n v="238"/>
    <x v="2"/>
    <x v="1"/>
    <x v="10"/>
    <n v="18"/>
    <n v="760"/>
    <n v="13680"/>
    <x v="2"/>
    <x v="1"/>
    <x v="2"/>
    <x v="1"/>
    <x v="10"/>
  </r>
  <r>
    <n v="239"/>
    <x v="2"/>
    <x v="3"/>
    <x v="10"/>
    <n v="12"/>
    <n v="750"/>
    <n v="9000"/>
    <x v="2"/>
    <x v="3"/>
    <x v="2"/>
    <x v="1"/>
    <x v="10"/>
  </r>
  <r>
    <n v="240"/>
    <x v="3"/>
    <x v="0"/>
    <x v="10"/>
    <n v="36"/>
    <n v="980"/>
    <n v="35280"/>
    <x v="3"/>
    <x v="0"/>
    <x v="3"/>
    <x v="0"/>
    <x v="10"/>
  </r>
  <r>
    <n v="241"/>
    <x v="0"/>
    <x v="4"/>
    <x v="10"/>
    <n v="36"/>
    <n v="670"/>
    <n v="24120"/>
    <x v="0"/>
    <x v="4"/>
    <x v="0"/>
    <x v="0"/>
    <x v="10"/>
  </r>
  <r>
    <n v="242"/>
    <x v="0"/>
    <x v="1"/>
    <x v="10"/>
    <n v="24"/>
    <n v="760"/>
    <n v="18240"/>
    <x v="0"/>
    <x v="1"/>
    <x v="0"/>
    <x v="0"/>
    <x v="10"/>
  </r>
  <r>
    <n v="243"/>
    <x v="1"/>
    <x v="2"/>
    <x v="10"/>
    <n v="18"/>
    <n v="840"/>
    <n v="15120"/>
    <x v="1"/>
    <x v="2"/>
    <x v="1"/>
    <x v="1"/>
    <x v="10"/>
  </r>
  <r>
    <n v="244"/>
    <x v="1"/>
    <x v="7"/>
    <x v="10"/>
    <n v="12"/>
    <n v="760"/>
    <n v="9120"/>
    <x v="1"/>
    <x v="7"/>
    <x v="1"/>
    <x v="1"/>
    <x v="10"/>
  </r>
  <r>
    <n v="245"/>
    <x v="1"/>
    <x v="3"/>
    <x v="10"/>
    <n v="18"/>
    <n v="750"/>
    <n v="13500"/>
    <x v="1"/>
    <x v="3"/>
    <x v="1"/>
    <x v="1"/>
    <x v="10"/>
  </r>
  <r>
    <n v="246"/>
    <x v="2"/>
    <x v="6"/>
    <x v="10"/>
    <n v="24"/>
    <n v="680"/>
    <n v="16320"/>
    <x v="2"/>
    <x v="6"/>
    <x v="2"/>
    <x v="1"/>
    <x v="10"/>
  </r>
  <r>
    <n v="247"/>
    <x v="2"/>
    <x v="2"/>
    <x v="10"/>
    <n v="12"/>
    <n v="840"/>
    <n v="10080"/>
    <x v="2"/>
    <x v="2"/>
    <x v="2"/>
    <x v="1"/>
    <x v="10"/>
  </r>
  <r>
    <n v="248"/>
    <x v="3"/>
    <x v="6"/>
    <x v="10"/>
    <n v="24"/>
    <n v="680"/>
    <n v="16320"/>
    <x v="3"/>
    <x v="6"/>
    <x v="3"/>
    <x v="0"/>
    <x v="10"/>
  </r>
  <r>
    <n v="249"/>
    <x v="3"/>
    <x v="2"/>
    <x v="10"/>
    <n v="24"/>
    <n v="840"/>
    <n v="20160"/>
    <x v="3"/>
    <x v="2"/>
    <x v="3"/>
    <x v="0"/>
    <x v="10"/>
  </r>
  <r>
    <n v="250"/>
    <x v="4"/>
    <x v="3"/>
    <x v="10"/>
    <n v="36"/>
    <n v="750"/>
    <n v="27000"/>
    <x v="4"/>
    <x v="3"/>
    <x v="4"/>
    <x v="0"/>
    <x v="10"/>
  </r>
  <r>
    <n v="251"/>
    <x v="5"/>
    <x v="6"/>
    <x v="10"/>
    <n v="36"/>
    <n v="680"/>
    <n v="24480"/>
    <x v="5"/>
    <x v="6"/>
    <x v="5"/>
    <x v="1"/>
    <x v="10"/>
  </r>
  <r>
    <n v="252"/>
    <x v="6"/>
    <x v="6"/>
    <x v="10"/>
    <n v="24"/>
    <n v="680"/>
    <n v="16320"/>
    <x v="6"/>
    <x v="6"/>
    <x v="0"/>
    <x v="0"/>
    <x v="10"/>
  </r>
  <r>
    <n v="253"/>
    <x v="7"/>
    <x v="0"/>
    <x v="10"/>
    <n v="18"/>
    <n v="980"/>
    <n v="17640"/>
    <x v="7"/>
    <x v="0"/>
    <x v="1"/>
    <x v="1"/>
    <x v="10"/>
  </r>
  <r>
    <n v="254"/>
    <x v="3"/>
    <x v="7"/>
    <x v="10"/>
    <n v="24"/>
    <n v="760"/>
    <n v="18240"/>
    <x v="3"/>
    <x v="7"/>
    <x v="3"/>
    <x v="0"/>
    <x v="10"/>
  </r>
  <r>
    <n v="255"/>
    <x v="4"/>
    <x v="4"/>
    <x v="10"/>
    <n v="24"/>
    <n v="670"/>
    <n v="16080"/>
    <x v="4"/>
    <x v="4"/>
    <x v="4"/>
    <x v="0"/>
    <x v="10"/>
  </r>
  <r>
    <n v="256"/>
    <x v="5"/>
    <x v="1"/>
    <x v="10"/>
    <n v="12"/>
    <n v="760"/>
    <n v="9120"/>
    <x v="5"/>
    <x v="1"/>
    <x v="5"/>
    <x v="1"/>
    <x v="10"/>
  </r>
  <r>
    <n v="257"/>
    <x v="6"/>
    <x v="3"/>
    <x v="10"/>
    <n v="24"/>
    <n v="750"/>
    <n v="18000"/>
    <x v="6"/>
    <x v="3"/>
    <x v="0"/>
    <x v="0"/>
    <x v="10"/>
  </r>
  <r>
    <n v="258"/>
    <x v="7"/>
    <x v="4"/>
    <x v="10"/>
    <n v="36"/>
    <n v="670"/>
    <n v="24120"/>
    <x v="7"/>
    <x v="4"/>
    <x v="1"/>
    <x v="1"/>
    <x v="10"/>
  </r>
  <r>
    <n v="259"/>
    <x v="1"/>
    <x v="3"/>
    <x v="11"/>
    <n v="12"/>
    <n v="750"/>
    <n v="9000"/>
    <x v="1"/>
    <x v="3"/>
    <x v="1"/>
    <x v="1"/>
    <x v="11"/>
  </r>
  <r>
    <n v="260"/>
    <x v="2"/>
    <x v="6"/>
    <x v="11"/>
    <n v="24"/>
    <n v="680"/>
    <n v="16320"/>
    <x v="2"/>
    <x v="6"/>
    <x v="2"/>
    <x v="1"/>
    <x v="11"/>
  </r>
  <r>
    <n v="261"/>
    <x v="2"/>
    <x v="2"/>
    <x v="11"/>
    <n v="24"/>
    <n v="840"/>
    <n v="20160"/>
    <x v="2"/>
    <x v="2"/>
    <x v="2"/>
    <x v="1"/>
    <x v="11"/>
  </r>
  <r>
    <n v="262"/>
    <x v="3"/>
    <x v="6"/>
    <x v="11"/>
    <n v="36"/>
    <n v="680"/>
    <n v="24480"/>
    <x v="3"/>
    <x v="6"/>
    <x v="3"/>
    <x v="0"/>
    <x v="11"/>
  </r>
  <r>
    <n v="263"/>
    <x v="3"/>
    <x v="7"/>
    <x v="11"/>
    <n v="36"/>
    <n v="760"/>
    <n v="27360"/>
    <x v="3"/>
    <x v="7"/>
    <x v="3"/>
    <x v="0"/>
    <x v="11"/>
  </r>
  <r>
    <n v="264"/>
    <x v="3"/>
    <x v="3"/>
    <x v="11"/>
    <n v="24"/>
    <n v="750"/>
    <n v="18000"/>
    <x v="3"/>
    <x v="3"/>
    <x v="3"/>
    <x v="0"/>
    <x v="11"/>
  </r>
  <r>
    <n v="265"/>
    <x v="4"/>
    <x v="6"/>
    <x v="11"/>
    <n v="12"/>
    <n v="680"/>
    <n v="8160"/>
    <x v="4"/>
    <x v="6"/>
    <x v="4"/>
    <x v="0"/>
    <x v="11"/>
  </r>
  <r>
    <n v="266"/>
    <x v="5"/>
    <x v="0"/>
    <x v="11"/>
    <n v="24"/>
    <n v="980"/>
    <n v="23520"/>
    <x v="5"/>
    <x v="0"/>
    <x v="5"/>
    <x v="1"/>
    <x v="11"/>
  </r>
  <r>
    <n v="267"/>
    <x v="6"/>
    <x v="2"/>
    <x v="11"/>
    <n v="36"/>
    <n v="840"/>
    <n v="30240"/>
    <x v="6"/>
    <x v="2"/>
    <x v="0"/>
    <x v="0"/>
    <x v="11"/>
  </r>
  <r>
    <n v="268"/>
    <x v="7"/>
    <x v="3"/>
    <x v="11"/>
    <n v="36"/>
    <n v="750"/>
    <n v="27000"/>
    <x v="7"/>
    <x v="3"/>
    <x v="1"/>
    <x v="1"/>
    <x v="11"/>
  </r>
  <r>
    <n v="269"/>
    <x v="7"/>
    <x v="0"/>
    <x v="11"/>
    <n v="24"/>
    <n v="980"/>
    <n v="23520"/>
    <x v="7"/>
    <x v="0"/>
    <x v="1"/>
    <x v="1"/>
    <x v="11"/>
  </r>
  <r>
    <n v="270"/>
    <x v="2"/>
    <x v="4"/>
    <x v="11"/>
    <n v="18"/>
    <n v="670"/>
    <n v="12060"/>
    <x v="2"/>
    <x v="4"/>
    <x v="2"/>
    <x v="1"/>
    <x v="11"/>
  </r>
  <r>
    <n v="271"/>
    <x v="1"/>
    <x v="4"/>
    <x v="11"/>
    <n v="12"/>
    <n v="670"/>
    <n v="8040"/>
    <x v="1"/>
    <x v="4"/>
    <x v="1"/>
    <x v="1"/>
    <x v="11"/>
  </r>
  <r>
    <n v="272"/>
    <x v="1"/>
    <x v="1"/>
    <x v="11"/>
    <n v="24"/>
    <n v="760"/>
    <n v="18240"/>
    <x v="1"/>
    <x v="1"/>
    <x v="1"/>
    <x v="1"/>
    <x v="11"/>
  </r>
  <r>
    <n v="273"/>
    <x v="2"/>
    <x v="7"/>
    <x v="11"/>
    <n v="18"/>
    <n v="760"/>
    <n v="13680"/>
    <x v="2"/>
    <x v="7"/>
    <x v="2"/>
    <x v="1"/>
    <x v="11"/>
  </r>
  <r>
    <n v="274"/>
    <x v="3"/>
    <x v="1"/>
    <x v="11"/>
    <n v="12"/>
    <n v="760"/>
    <n v="9120"/>
    <x v="3"/>
    <x v="1"/>
    <x v="3"/>
    <x v="0"/>
    <x v="11"/>
  </r>
  <r>
    <n v="275"/>
    <x v="0"/>
    <x v="2"/>
    <x v="11"/>
    <n v="24"/>
    <n v="840"/>
    <n v="20160"/>
    <x v="0"/>
    <x v="2"/>
    <x v="0"/>
    <x v="0"/>
    <x v="11"/>
  </r>
  <r>
    <n v="276"/>
    <x v="0"/>
    <x v="5"/>
    <x v="11"/>
    <n v="36"/>
    <n v="870"/>
    <n v="31320"/>
    <x v="0"/>
    <x v="5"/>
    <x v="0"/>
    <x v="0"/>
    <x v="11"/>
  </r>
  <r>
    <n v="277"/>
    <x v="2"/>
    <x v="3"/>
    <x v="11"/>
    <n v="36"/>
    <n v="750"/>
    <n v="27000"/>
    <x v="2"/>
    <x v="3"/>
    <x v="2"/>
    <x v="1"/>
    <x v="11"/>
  </r>
  <r>
    <n v="278"/>
    <x v="4"/>
    <x v="0"/>
    <x v="11"/>
    <n v="12"/>
    <n v="980"/>
    <n v="11760"/>
    <x v="4"/>
    <x v="0"/>
    <x v="4"/>
    <x v="0"/>
    <x v="11"/>
  </r>
  <r>
    <n v="279"/>
    <x v="5"/>
    <x v="2"/>
    <x v="11"/>
    <n v="24"/>
    <n v="840"/>
    <n v="20160"/>
    <x v="5"/>
    <x v="2"/>
    <x v="5"/>
    <x v="1"/>
    <x v="11"/>
  </r>
  <r>
    <n v="280"/>
    <x v="6"/>
    <x v="3"/>
    <x v="11"/>
    <n v="24"/>
    <n v="750"/>
    <n v="18000"/>
    <x v="6"/>
    <x v="3"/>
    <x v="0"/>
    <x v="0"/>
    <x v="11"/>
  </r>
  <r>
    <n v="281"/>
    <x v="7"/>
    <x v="4"/>
    <x v="11"/>
    <n v="36"/>
    <n v="670"/>
    <n v="24120"/>
    <x v="7"/>
    <x v="4"/>
    <x v="1"/>
    <x v="1"/>
    <x v="11"/>
  </r>
  <r>
    <n v="282"/>
    <x v="2"/>
    <x v="7"/>
    <x v="12"/>
    <n v="24"/>
    <n v="760"/>
    <n v="18240"/>
    <x v="2"/>
    <x v="7"/>
    <x v="2"/>
    <x v="1"/>
    <x v="0"/>
  </r>
  <r>
    <n v="283"/>
    <x v="3"/>
    <x v="3"/>
    <x v="12"/>
    <n v="18"/>
    <n v="750"/>
    <n v="13500"/>
    <x v="3"/>
    <x v="3"/>
    <x v="3"/>
    <x v="0"/>
    <x v="0"/>
  </r>
  <r>
    <n v="284"/>
    <x v="3"/>
    <x v="0"/>
    <x v="12"/>
    <n v="24"/>
    <n v="980"/>
    <n v="23520"/>
    <x v="3"/>
    <x v="0"/>
    <x v="3"/>
    <x v="0"/>
    <x v="0"/>
  </r>
  <r>
    <n v="285"/>
    <x v="4"/>
    <x v="4"/>
    <x v="12"/>
    <n v="12"/>
    <n v="670"/>
    <n v="8040"/>
    <x v="4"/>
    <x v="4"/>
    <x v="4"/>
    <x v="0"/>
    <x v="0"/>
  </r>
  <r>
    <n v="286"/>
    <x v="5"/>
    <x v="1"/>
    <x v="12"/>
    <n v="24"/>
    <n v="760"/>
    <n v="18240"/>
    <x v="5"/>
    <x v="1"/>
    <x v="5"/>
    <x v="1"/>
    <x v="0"/>
  </r>
  <r>
    <n v="287"/>
    <x v="6"/>
    <x v="2"/>
    <x v="12"/>
    <n v="24"/>
    <n v="840"/>
    <n v="20160"/>
    <x v="6"/>
    <x v="2"/>
    <x v="0"/>
    <x v="0"/>
    <x v="0"/>
  </r>
  <r>
    <n v="288"/>
    <x v="7"/>
    <x v="5"/>
    <x v="12"/>
    <n v="36"/>
    <n v="870"/>
    <n v="31320"/>
    <x v="7"/>
    <x v="5"/>
    <x v="1"/>
    <x v="1"/>
    <x v="0"/>
  </r>
  <r>
    <n v="289"/>
    <x v="7"/>
    <x v="3"/>
    <x v="12"/>
    <n v="36"/>
    <n v="750"/>
    <n v="27000"/>
    <x v="7"/>
    <x v="3"/>
    <x v="1"/>
    <x v="1"/>
    <x v="0"/>
  </r>
  <r>
    <n v="290"/>
    <x v="2"/>
    <x v="6"/>
    <x v="12"/>
    <n v="24"/>
    <n v="680"/>
    <n v="16320"/>
    <x v="2"/>
    <x v="6"/>
    <x v="2"/>
    <x v="1"/>
    <x v="0"/>
  </r>
  <r>
    <n v="291"/>
    <x v="1"/>
    <x v="2"/>
    <x v="12"/>
    <n v="18"/>
    <n v="840"/>
    <n v="15120"/>
    <x v="1"/>
    <x v="2"/>
    <x v="1"/>
    <x v="1"/>
    <x v="0"/>
  </r>
  <r>
    <n v="292"/>
    <x v="1"/>
    <x v="6"/>
    <x v="12"/>
    <n v="12"/>
    <n v="680"/>
    <n v="8160"/>
    <x v="1"/>
    <x v="6"/>
    <x v="1"/>
    <x v="1"/>
    <x v="0"/>
  </r>
  <r>
    <n v="293"/>
    <x v="2"/>
    <x v="3"/>
    <x v="12"/>
    <n v="18"/>
    <n v="750"/>
    <n v="13500"/>
    <x v="2"/>
    <x v="3"/>
    <x v="2"/>
    <x v="1"/>
    <x v="0"/>
  </r>
  <r>
    <n v="294"/>
    <x v="3"/>
    <x v="6"/>
    <x v="12"/>
    <n v="12"/>
    <n v="680"/>
    <n v="8160"/>
    <x v="3"/>
    <x v="6"/>
    <x v="3"/>
    <x v="0"/>
    <x v="0"/>
  </r>
  <r>
    <n v="295"/>
    <x v="3"/>
    <x v="2"/>
    <x v="12"/>
    <n v="24"/>
    <n v="840"/>
    <n v="20160"/>
    <x v="3"/>
    <x v="2"/>
    <x v="3"/>
    <x v="0"/>
    <x v="0"/>
  </r>
  <r>
    <n v="296"/>
    <x v="4"/>
    <x v="0"/>
    <x v="12"/>
    <n v="36"/>
    <n v="980"/>
    <n v="35280"/>
    <x v="4"/>
    <x v="0"/>
    <x v="4"/>
    <x v="0"/>
    <x v="0"/>
  </r>
  <r>
    <n v="297"/>
    <x v="5"/>
    <x v="4"/>
    <x v="12"/>
    <n v="24"/>
    <n v="670"/>
    <n v="16080"/>
    <x v="5"/>
    <x v="4"/>
    <x v="5"/>
    <x v="1"/>
    <x v="0"/>
  </r>
  <r>
    <n v="298"/>
    <x v="6"/>
    <x v="4"/>
    <x v="12"/>
    <n v="18"/>
    <n v="670"/>
    <n v="12060"/>
    <x v="6"/>
    <x v="4"/>
    <x v="0"/>
    <x v="0"/>
    <x v="0"/>
  </r>
  <r>
    <n v="299"/>
    <x v="7"/>
    <x v="1"/>
    <x v="12"/>
    <n v="12"/>
    <n v="760"/>
    <n v="9120"/>
    <x v="7"/>
    <x v="1"/>
    <x v="1"/>
    <x v="1"/>
    <x v="0"/>
  </r>
  <r>
    <n v="300"/>
    <x v="2"/>
    <x v="0"/>
    <x v="12"/>
    <n v="24"/>
    <n v="980"/>
    <n v="23520"/>
    <x v="2"/>
    <x v="0"/>
    <x v="2"/>
    <x v="1"/>
    <x v="0"/>
  </r>
  <r>
    <n v="301"/>
    <x v="1"/>
    <x v="4"/>
    <x v="12"/>
    <n v="18"/>
    <n v="670"/>
    <n v="12060"/>
    <x v="1"/>
    <x v="4"/>
    <x v="1"/>
    <x v="1"/>
    <x v="0"/>
  </r>
  <r>
    <n v="302"/>
    <x v="1"/>
    <x v="1"/>
    <x v="12"/>
    <n v="24"/>
    <n v="760"/>
    <n v="18240"/>
    <x v="1"/>
    <x v="1"/>
    <x v="1"/>
    <x v="1"/>
    <x v="0"/>
  </r>
  <r>
    <n v="303"/>
    <x v="2"/>
    <x v="5"/>
    <x v="12"/>
    <n v="24"/>
    <n v="870"/>
    <n v="20880"/>
    <x v="2"/>
    <x v="5"/>
    <x v="2"/>
    <x v="1"/>
    <x v="0"/>
  </r>
  <r>
    <n v="304"/>
    <x v="0"/>
    <x v="2"/>
    <x v="13"/>
    <n v="36"/>
    <n v="840"/>
    <n v="30240"/>
    <x v="0"/>
    <x v="2"/>
    <x v="0"/>
    <x v="0"/>
    <x v="1"/>
  </r>
  <r>
    <n v="305"/>
    <x v="0"/>
    <x v="7"/>
    <x v="13"/>
    <n v="24"/>
    <n v="760"/>
    <n v="18240"/>
    <x v="0"/>
    <x v="7"/>
    <x v="0"/>
    <x v="0"/>
    <x v="1"/>
  </r>
  <r>
    <n v="306"/>
    <x v="1"/>
    <x v="3"/>
    <x v="13"/>
    <n v="18"/>
    <n v="750"/>
    <n v="13500"/>
    <x v="1"/>
    <x v="3"/>
    <x v="1"/>
    <x v="1"/>
    <x v="1"/>
  </r>
  <r>
    <n v="307"/>
    <x v="1"/>
    <x v="6"/>
    <x v="13"/>
    <n v="24"/>
    <n v="680"/>
    <n v="16320"/>
    <x v="1"/>
    <x v="6"/>
    <x v="1"/>
    <x v="1"/>
    <x v="1"/>
  </r>
  <r>
    <n v="308"/>
    <x v="1"/>
    <x v="2"/>
    <x v="13"/>
    <n v="12"/>
    <n v="840"/>
    <n v="10080"/>
    <x v="1"/>
    <x v="2"/>
    <x v="1"/>
    <x v="1"/>
    <x v="1"/>
  </r>
  <r>
    <n v="309"/>
    <x v="2"/>
    <x v="6"/>
    <x v="13"/>
    <n v="24"/>
    <n v="680"/>
    <n v="16320"/>
    <x v="2"/>
    <x v="6"/>
    <x v="2"/>
    <x v="1"/>
    <x v="1"/>
  </r>
  <r>
    <n v="310"/>
    <x v="2"/>
    <x v="2"/>
    <x v="13"/>
    <n v="24"/>
    <n v="840"/>
    <n v="20160"/>
    <x v="2"/>
    <x v="2"/>
    <x v="2"/>
    <x v="1"/>
    <x v="1"/>
  </r>
  <r>
    <n v="311"/>
    <x v="3"/>
    <x v="3"/>
    <x v="13"/>
    <n v="36"/>
    <n v="750"/>
    <n v="27000"/>
    <x v="3"/>
    <x v="3"/>
    <x v="3"/>
    <x v="0"/>
    <x v="1"/>
  </r>
  <r>
    <n v="312"/>
    <x v="3"/>
    <x v="6"/>
    <x v="13"/>
    <n v="36"/>
    <n v="680"/>
    <n v="24480"/>
    <x v="3"/>
    <x v="6"/>
    <x v="3"/>
    <x v="0"/>
    <x v="1"/>
  </r>
  <r>
    <n v="313"/>
    <x v="4"/>
    <x v="6"/>
    <x v="13"/>
    <n v="24"/>
    <n v="680"/>
    <n v="16320"/>
    <x v="4"/>
    <x v="6"/>
    <x v="4"/>
    <x v="0"/>
    <x v="1"/>
  </r>
  <r>
    <n v="314"/>
    <x v="5"/>
    <x v="0"/>
    <x v="13"/>
    <n v="18"/>
    <n v="980"/>
    <n v="17640"/>
    <x v="5"/>
    <x v="0"/>
    <x v="5"/>
    <x v="1"/>
    <x v="1"/>
  </r>
  <r>
    <n v="315"/>
    <x v="6"/>
    <x v="2"/>
    <x v="13"/>
    <n v="12"/>
    <n v="840"/>
    <n v="10080"/>
    <x v="6"/>
    <x v="2"/>
    <x v="0"/>
    <x v="0"/>
    <x v="1"/>
  </r>
  <r>
    <n v="316"/>
    <x v="7"/>
    <x v="3"/>
    <x v="13"/>
    <n v="24"/>
    <n v="750"/>
    <n v="18000"/>
    <x v="7"/>
    <x v="3"/>
    <x v="1"/>
    <x v="1"/>
    <x v="1"/>
  </r>
  <r>
    <n v="317"/>
    <x v="7"/>
    <x v="0"/>
    <x v="13"/>
    <n v="18"/>
    <n v="980"/>
    <n v="17640"/>
    <x v="7"/>
    <x v="0"/>
    <x v="1"/>
    <x v="1"/>
    <x v="1"/>
  </r>
  <r>
    <n v="318"/>
    <x v="2"/>
    <x v="4"/>
    <x v="13"/>
    <n v="24"/>
    <n v="670"/>
    <n v="16080"/>
    <x v="2"/>
    <x v="4"/>
    <x v="2"/>
    <x v="1"/>
    <x v="1"/>
  </r>
  <r>
    <n v="319"/>
    <x v="1"/>
    <x v="4"/>
    <x v="13"/>
    <n v="12"/>
    <n v="670"/>
    <n v="8040"/>
    <x v="1"/>
    <x v="4"/>
    <x v="1"/>
    <x v="1"/>
    <x v="1"/>
  </r>
  <r>
    <n v="320"/>
    <x v="0"/>
    <x v="1"/>
    <x v="13"/>
    <n v="24"/>
    <n v="760"/>
    <n v="18240"/>
    <x v="0"/>
    <x v="1"/>
    <x v="0"/>
    <x v="0"/>
    <x v="1"/>
  </r>
  <r>
    <n v="321"/>
    <x v="0"/>
    <x v="7"/>
    <x v="13"/>
    <n v="24"/>
    <n v="760"/>
    <n v="18240"/>
    <x v="0"/>
    <x v="7"/>
    <x v="0"/>
    <x v="0"/>
    <x v="1"/>
  </r>
  <r>
    <n v="322"/>
    <x v="1"/>
    <x v="0"/>
    <x v="13"/>
    <n v="36"/>
    <n v="980"/>
    <n v="35280"/>
    <x v="1"/>
    <x v="0"/>
    <x v="1"/>
    <x v="1"/>
    <x v="1"/>
  </r>
  <r>
    <n v="323"/>
    <x v="3"/>
    <x v="1"/>
    <x v="13"/>
    <n v="24"/>
    <n v="760"/>
    <n v="18240"/>
    <x v="3"/>
    <x v="1"/>
    <x v="3"/>
    <x v="0"/>
    <x v="1"/>
  </r>
  <r>
    <n v="324"/>
    <x v="3"/>
    <x v="2"/>
    <x v="13"/>
    <n v="18"/>
    <n v="840"/>
    <n v="15120"/>
    <x v="3"/>
    <x v="2"/>
    <x v="3"/>
    <x v="0"/>
    <x v="1"/>
  </r>
  <r>
    <n v="325"/>
    <x v="3"/>
    <x v="5"/>
    <x v="13"/>
    <n v="12"/>
    <n v="870"/>
    <n v="10440"/>
    <x v="3"/>
    <x v="5"/>
    <x v="3"/>
    <x v="0"/>
    <x v="1"/>
  </r>
  <r>
    <n v="326"/>
    <x v="4"/>
    <x v="3"/>
    <x v="13"/>
    <n v="24"/>
    <n v="750"/>
    <n v="18000"/>
    <x v="4"/>
    <x v="3"/>
    <x v="4"/>
    <x v="0"/>
    <x v="1"/>
  </r>
  <r>
    <n v="327"/>
    <x v="5"/>
    <x v="6"/>
    <x v="13"/>
    <n v="24"/>
    <n v="680"/>
    <n v="16320"/>
    <x v="5"/>
    <x v="6"/>
    <x v="5"/>
    <x v="1"/>
    <x v="1"/>
  </r>
  <r>
    <n v="328"/>
    <x v="7"/>
    <x v="6"/>
    <x v="13"/>
    <n v="24"/>
    <n v="680"/>
    <n v="16320"/>
    <x v="7"/>
    <x v="6"/>
    <x v="1"/>
    <x v="1"/>
    <x v="1"/>
  </r>
  <r>
    <n v="329"/>
    <x v="7"/>
    <x v="2"/>
    <x v="13"/>
    <n v="12"/>
    <n v="840"/>
    <n v="10080"/>
    <x v="7"/>
    <x v="2"/>
    <x v="1"/>
    <x v="1"/>
    <x v="1"/>
  </r>
  <r>
    <n v="330"/>
    <x v="2"/>
    <x v="3"/>
    <x v="13"/>
    <n v="24"/>
    <n v="750"/>
    <n v="18000"/>
    <x v="2"/>
    <x v="3"/>
    <x v="2"/>
    <x v="1"/>
    <x v="1"/>
  </r>
  <r>
    <n v="331"/>
    <x v="1"/>
    <x v="6"/>
    <x v="14"/>
    <n v="36"/>
    <n v="680"/>
    <n v="24480"/>
    <x v="1"/>
    <x v="6"/>
    <x v="1"/>
    <x v="1"/>
    <x v="2"/>
  </r>
  <r>
    <n v="332"/>
    <x v="1"/>
    <x v="0"/>
    <x v="14"/>
    <n v="12"/>
    <n v="980"/>
    <n v="11760"/>
    <x v="1"/>
    <x v="0"/>
    <x v="1"/>
    <x v="1"/>
    <x v="2"/>
  </r>
  <r>
    <n v="333"/>
    <x v="2"/>
    <x v="0"/>
    <x v="14"/>
    <n v="24"/>
    <n v="980"/>
    <n v="23520"/>
    <x v="2"/>
    <x v="0"/>
    <x v="2"/>
    <x v="1"/>
    <x v="2"/>
  </r>
  <r>
    <n v="334"/>
    <x v="2"/>
    <x v="2"/>
    <x v="14"/>
    <n v="24"/>
    <n v="840"/>
    <n v="20160"/>
    <x v="2"/>
    <x v="2"/>
    <x v="2"/>
    <x v="1"/>
    <x v="2"/>
  </r>
  <r>
    <n v="335"/>
    <x v="3"/>
    <x v="3"/>
    <x v="14"/>
    <n v="36"/>
    <n v="750"/>
    <n v="27000"/>
    <x v="3"/>
    <x v="3"/>
    <x v="3"/>
    <x v="0"/>
    <x v="2"/>
  </r>
  <r>
    <n v="336"/>
    <x v="0"/>
    <x v="0"/>
    <x v="14"/>
    <n v="36"/>
    <n v="980"/>
    <n v="35280"/>
    <x v="0"/>
    <x v="0"/>
    <x v="0"/>
    <x v="0"/>
    <x v="2"/>
  </r>
  <r>
    <n v="337"/>
    <x v="0"/>
    <x v="4"/>
    <x v="14"/>
    <n v="24"/>
    <n v="670"/>
    <n v="16080"/>
    <x v="0"/>
    <x v="4"/>
    <x v="0"/>
    <x v="0"/>
    <x v="2"/>
  </r>
  <r>
    <n v="338"/>
    <x v="1"/>
    <x v="7"/>
    <x v="14"/>
    <n v="18"/>
    <n v="760"/>
    <n v="13680"/>
    <x v="1"/>
    <x v="7"/>
    <x v="1"/>
    <x v="1"/>
    <x v="2"/>
  </r>
  <r>
    <n v="339"/>
    <x v="1"/>
    <x v="3"/>
    <x v="14"/>
    <n v="12"/>
    <n v="750"/>
    <n v="9000"/>
    <x v="1"/>
    <x v="3"/>
    <x v="1"/>
    <x v="1"/>
    <x v="2"/>
  </r>
  <r>
    <n v="340"/>
    <x v="2"/>
    <x v="4"/>
    <x v="14"/>
    <n v="24"/>
    <n v="670"/>
    <n v="16080"/>
    <x v="2"/>
    <x v="4"/>
    <x v="2"/>
    <x v="1"/>
    <x v="2"/>
  </r>
  <r>
    <n v="341"/>
    <x v="2"/>
    <x v="1"/>
    <x v="14"/>
    <n v="18"/>
    <n v="760"/>
    <n v="13680"/>
    <x v="2"/>
    <x v="1"/>
    <x v="2"/>
    <x v="1"/>
    <x v="2"/>
  </r>
  <r>
    <n v="342"/>
    <x v="3"/>
    <x v="2"/>
    <x v="14"/>
    <n v="24"/>
    <n v="840"/>
    <n v="20160"/>
    <x v="3"/>
    <x v="2"/>
    <x v="3"/>
    <x v="0"/>
    <x v="2"/>
  </r>
  <r>
    <n v="343"/>
    <x v="3"/>
    <x v="5"/>
    <x v="14"/>
    <n v="12"/>
    <n v="870"/>
    <n v="10440"/>
    <x v="3"/>
    <x v="5"/>
    <x v="3"/>
    <x v="0"/>
    <x v="2"/>
  </r>
  <r>
    <n v="344"/>
    <x v="4"/>
    <x v="3"/>
    <x v="14"/>
    <n v="24"/>
    <n v="750"/>
    <n v="18000"/>
    <x v="4"/>
    <x v="3"/>
    <x v="4"/>
    <x v="0"/>
    <x v="2"/>
  </r>
  <r>
    <n v="345"/>
    <x v="5"/>
    <x v="6"/>
    <x v="14"/>
    <n v="24"/>
    <n v="680"/>
    <n v="16320"/>
    <x v="5"/>
    <x v="6"/>
    <x v="5"/>
    <x v="1"/>
    <x v="2"/>
  </r>
  <r>
    <n v="346"/>
    <x v="6"/>
    <x v="2"/>
    <x v="14"/>
    <n v="36"/>
    <n v="840"/>
    <n v="30240"/>
    <x v="6"/>
    <x v="2"/>
    <x v="0"/>
    <x v="0"/>
    <x v="2"/>
  </r>
  <r>
    <n v="347"/>
    <x v="7"/>
    <x v="6"/>
    <x v="14"/>
    <n v="36"/>
    <n v="680"/>
    <n v="24480"/>
    <x v="7"/>
    <x v="6"/>
    <x v="1"/>
    <x v="1"/>
    <x v="2"/>
  </r>
  <r>
    <n v="348"/>
    <x v="7"/>
    <x v="2"/>
    <x v="14"/>
    <n v="24"/>
    <n v="840"/>
    <n v="20160"/>
    <x v="7"/>
    <x v="2"/>
    <x v="1"/>
    <x v="1"/>
    <x v="2"/>
  </r>
  <r>
    <n v="349"/>
    <x v="2"/>
    <x v="3"/>
    <x v="14"/>
    <n v="18"/>
    <n v="750"/>
    <n v="13500"/>
    <x v="2"/>
    <x v="3"/>
    <x v="2"/>
    <x v="1"/>
    <x v="2"/>
  </r>
  <r>
    <n v="350"/>
    <x v="3"/>
    <x v="7"/>
    <x v="14"/>
    <n v="24"/>
    <n v="760"/>
    <n v="18240"/>
    <x v="3"/>
    <x v="7"/>
    <x v="3"/>
    <x v="0"/>
    <x v="2"/>
  </r>
  <r>
    <n v="351"/>
    <x v="4"/>
    <x v="0"/>
    <x v="14"/>
    <n v="24"/>
    <n v="980"/>
    <n v="23520"/>
    <x v="4"/>
    <x v="0"/>
    <x v="4"/>
    <x v="0"/>
    <x v="2"/>
  </r>
  <r>
    <n v="352"/>
    <x v="5"/>
    <x v="2"/>
    <x v="14"/>
    <n v="24"/>
    <n v="840"/>
    <n v="20160"/>
    <x v="5"/>
    <x v="2"/>
    <x v="5"/>
    <x v="1"/>
    <x v="2"/>
  </r>
  <r>
    <n v="353"/>
    <x v="6"/>
    <x v="3"/>
    <x v="14"/>
    <n v="36"/>
    <n v="750"/>
    <n v="27000"/>
    <x v="6"/>
    <x v="3"/>
    <x v="0"/>
    <x v="0"/>
    <x v="2"/>
  </r>
  <r>
    <n v="354"/>
    <x v="7"/>
    <x v="0"/>
    <x v="14"/>
    <n v="36"/>
    <n v="980"/>
    <n v="35280"/>
    <x v="7"/>
    <x v="0"/>
    <x v="1"/>
    <x v="1"/>
    <x v="2"/>
  </r>
  <r>
    <n v="355"/>
    <x v="7"/>
    <x v="4"/>
    <x v="14"/>
    <n v="24"/>
    <n v="670"/>
    <n v="16080"/>
    <x v="7"/>
    <x v="4"/>
    <x v="1"/>
    <x v="1"/>
    <x v="2"/>
  </r>
  <r>
    <n v="356"/>
    <x v="1"/>
    <x v="0"/>
    <x v="15"/>
    <n v="24"/>
    <n v="980"/>
    <n v="23520"/>
    <x v="1"/>
    <x v="0"/>
    <x v="1"/>
    <x v="1"/>
    <x v="3"/>
  </r>
  <r>
    <n v="357"/>
    <x v="2"/>
    <x v="4"/>
    <x v="15"/>
    <n v="12"/>
    <n v="670"/>
    <n v="8040"/>
    <x v="2"/>
    <x v="4"/>
    <x v="2"/>
    <x v="1"/>
    <x v="3"/>
  </r>
  <r>
    <n v="358"/>
    <x v="2"/>
    <x v="1"/>
    <x v="15"/>
    <n v="24"/>
    <n v="760"/>
    <n v="18240"/>
    <x v="2"/>
    <x v="1"/>
    <x v="2"/>
    <x v="1"/>
    <x v="3"/>
  </r>
  <r>
    <n v="359"/>
    <x v="3"/>
    <x v="2"/>
    <x v="15"/>
    <n v="24"/>
    <n v="840"/>
    <n v="20160"/>
    <x v="3"/>
    <x v="2"/>
    <x v="3"/>
    <x v="0"/>
    <x v="3"/>
  </r>
  <r>
    <n v="360"/>
    <x v="3"/>
    <x v="5"/>
    <x v="15"/>
    <n v="36"/>
    <n v="870"/>
    <n v="31320"/>
    <x v="3"/>
    <x v="5"/>
    <x v="3"/>
    <x v="0"/>
    <x v="3"/>
  </r>
  <r>
    <n v="361"/>
    <x v="3"/>
    <x v="3"/>
    <x v="15"/>
    <n v="36"/>
    <n v="750"/>
    <n v="27000"/>
    <x v="3"/>
    <x v="3"/>
    <x v="3"/>
    <x v="0"/>
    <x v="3"/>
  </r>
  <r>
    <n v="362"/>
    <x v="3"/>
    <x v="6"/>
    <x v="15"/>
    <n v="24"/>
    <n v="680"/>
    <n v="16320"/>
    <x v="3"/>
    <x v="6"/>
    <x v="3"/>
    <x v="0"/>
    <x v="3"/>
  </r>
  <r>
    <n v="363"/>
    <x v="4"/>
    <x v="7"/>
    <x v="15"/>
    <n v="18"/>
    <n v="760"/>
    <n v="13680"/>
    <x v="4"/>
    <x v="7"/>
    <x v="4"/>
    <x v="0"/>
    <x v="3"/>
  </r>
  <r>
    <n v="364"/>
    <x v="5"/>
    <x v="6"/>
    <x v="15"/>
    <n v="12"/>
    <n v="680"/>
    <n v="8160"/>
    <x v="5"/>
    <x v="6"/>
    <x v="5"/>
    <x v="1"/>
    <x v="3"/>
  </r>
  <r>
    <n v="365"/>
    <x v="6"/>
    <x v="0"/>
    <x v="15"/>
    <n v="24"/>
    <n v="980"/>
    <n v="23520"/>
    <x v="6"/>
    <x v="0"/>
    <x v="0"/>
    <x v="0"/>
    <x v="3"/>
  </r>
  <r>
    <n v="366"/>
    <x v="7"/>
    <x v="2"/>
    <x v="15"/>
    <n v="24"/>
    <n v="840"/>
    <n v="20160"/>
    <x v="7"/>
    <x v="2"/>
    <x v="1"/>
    <x v="1"/>
    <x v="3"/>
  </r>
  <r>
    <n v="367"/>
    <x v="7"/>
    <x v="3"/>
    <x v="15"/>
    <n v="18"/>
    <n v="750"/>
    <n v="13500"/>
    <x v="7"/>
    <x v="3"/>
    <x v="1"/>
    <x v="1"/>
    <x v="3"/>
  </r>
  <r>
    <n v="368"/>
    <x v="2"/>
    <x v="0"/>
    <x v="15"/>
    <n v="24"/>
    <n v="980"/>
    <n v="23520"/>
    <x v="2"/>
    <x v="0"/>
    <x v="2"/>
    <x v="1"/>
    <x v="3"/>
  </r>
  <r>
    <n v="369"/>
    <x v="1"/>
    <x v="4"/>
    <x v="15"/>
    <n v="12"/>
    <n v="670"/>
    <n v="8040"/>
    <x v="1"/>
    <x v="4"/>
    <x v="1"/>
    <x v="1"/>
    <x v="3"/>
  </r>
  <r>
    <n v="370"/>
    <x v="1"/>
    <x v="1"/>
    <x v="15"/>
    <n v="24"/>
    <n v="760"/>
    <n v="18240"/>
    <x v="1"/>
    <x v="1"/>
    <x v="1"/>
    <x v="1"/>
    <x v="3"/>
  </r>
  <r>
    <n v="371"/>
    <x v="1"/>
    <x v="3"/>
    <x v="15"/>
    <n v="24"/>
    <n v="750"/>
    <n v="18000"/>
    <x v="1"/>
    <x v="3"/>
    <x v="1"/>
    <x v="1"/>
    <x v="3"/>
  </r>
  <r>
    <n v="372"/>
    <x v="3"/>
    <x v="1"/>
    <x v="15"/>
    <n v="24"/>
    <n v="760"/>
    <n v="18240"/>
    <x v="3"/>
    <x v="1"/>
    <x v="3"/>
    <x v="0"/>
    <x v="3"/>
  </r>
  <r>
    <n v="373"/>
    <x v="0"/>
    <x v="2"/>
    <x v="15"/>
    <n v="24"/>
    <n v="840"/>
    <n v="20160"/>
    <x v="0"/>
    <x v="2"/>
    <x v="0"/>
    <x v="0"/>
    <x v="3"/>
  </r>
  <r>
    <n v="374"/>
    <x v="0"/>
    <x v="5"/>
    <x v="15"/>
    <n v="36"/>
    <n v="870"/>
    <n v="31320"/>
    <x v="0"/>
    <x v="5"/>
    <x v="0"/>
    <x v="0"/>
    <x v="3"/>
  </r>
  <r>
    <n v="375"/>
    <x v="2"/>
    <x v="7"/>
    <x v="15"/>
    <n v="36"/>
    <n v="760"/>
    <n v="27360"/>
    <x v="2"/>
    <x v="7"/>
    <x v="2"/>
    <x v="1"/>
    <x v="3"/>
  </r>
  <r>
    <n v="376"/>
    <x v="2"/>
    <x v="6"/>
    <x v="15"/>
    <n v="24"/>
    <n v="680"/>
    <n v="16320"/>
    <x v="2"/>
    <x v="6"/>
    <x v="2"/>
    <x v="1"/>
    <x v="3"/>
  </r>
  <r>
    <n v="377"/>
    <x v="5"/>
    <x v="3"/>
    <x v="15"/>
    <n v="18"/>
    <n v="750"/>
    <n v="13500"/>
    <x v="5"/>
    <x v="3"/>
    <x v="5"/>
    <x v="1"/>
    <x v="3"/>
  </r>
  <r>
    <n v="378"/>
    <x v="6"/>
    <x v="6"/>
    <x v="15"/>
    <n v="12"/>
    <n v="680"/>
    <n v="8160"/>
    <x v="6"/>
    <x v="6"/>
    <x v="0"/>
    <x v="0"/>
    <x v="3"/>
  </r>
  <r>
    <n v="379"/>
    <x v="7"/>
    <x v="6"/>
    <x v="15"/>
    <n v="24"/>
    <n v="680"/>
    <n v="16320"/>
    <x v="7"/>
    <x v="6"/>
    <x v="1"/>
    <x v="1"/>
    <x v="3"/>
  </r>
  <r>
    <n v="380"/>
    <x v="7"/>
    <x v="0"/>
    <x v="15"/>
    <n v="18"/>
    <n v="980"/>
    <n v="17640"/>
    <x v="7"/>
    <x v="0"/>
    <x v="1"/>
    <x v="1"/>
    <x v="3"/>
  </r>
  <r>
    <n v="381"/>
    <x v="2"/>
    <x v="2"/>
    <x v="16"/>
    <n v="24"/>
    <n v="840"/>
    <n v="20160"/>
    <x v="2"/>
    <x v="2"/>
    <x v="2"/>
    <x v="1"/>
    <x v="4"/>
  </r>
  <r>
    <n v="382"/>
    <x v="3"/>
    <x v="3"/>
    <x v="16"/>
    <n v="12"/>
    <n v="750"/>
    <n v="9000"/>
    <x v="3"/>
    <x v="3"/>
    <x v="3"/>
    <x v="0"/>
    <x v="4"/>
  </r>
  <r>
    <n v="383"/>
    <x v="3"/>
    <x v="0"/>
    <x v="16"/>
    <n v="24"/>
    <n v="980"/>
    <n v="23520"/>
    <x v="3"/>
    <x v="0"/>
    <x v="3"/>
    <x v="0"/>
    <x v="4"/>
  </r>
  <r>
    <n v="384"/>
    <x v="4"/>
    <x v="4"/>
    <x v="16"/>
    <n v="24"/>
    <n v="670"/>
    <n v="16080"/>
    <x v="4"/>
    <x v="4"/>
    <x v="4"/>
    <x v="0"/>
    <x v="4"/>
  </r>
  <r>
    <n v="385"/>
    <x v="5"/>
    <x v="4"/>
    <x v="16"/>
    <n v="36"/>
    <n v="670"/>
    <n v="24120"/>
    <x v="5"/>
    <x v="4"/>
    <x v="5"/>
    <x v="1"/>
    <x v="4"/>
  </r>
  <r>
    <n v="386"/>
    <x v="6"/>
    <x v="1"/>
    <x v="16"/>
    <n v="12"/>
    <n v="760"/>
    <n v="9120"/>
    <x v="6"/>
    <x v="1"/>
    <x v="0"/>
    <x v="0"/>
    <x v="4"/>
  </r>
  <r>
    <n v="387"/>
    <x v="7"/>
    <x v="3"/>
    <x v="16"/>
    <n v="24"/>
    <n v="750"/>
    <n v="18000"/>
    <x v="7"/>
    <x v="3"/>
    <x v="1"/>
    <x v="1"/>
    <x v="4"/>
  </r>
  <r>
    <n v="388"/>
    <x v="7"/>
    <x v="0"/>
    <x v="16"/>
    <n v="24"/>
    <n v="980"/>
    <n v="23520"/>
    <x v="7"/>
    <x v="0"/>
    <x v="1"/>
    <x v="1"/>
    <x v="4"/>
  </r>
  <r>
    <n v="389"/>
    <x v="2"/>
    <x v="4"/>
    <x v="16"/>
    <n v="36"/>
    <n v="670"/>
    <n v="24120"/>
    <x v="2"/>
    <x v="4"/>
    <x v="2"/>
    <x v="1"/>
    <x v="4"/>
  </r>
  <r>
    <n v="390"/>
    <x v="1"/>
    <x v="1"/>
    <x v="16"/>
    <n v="36"/>
    <n v="760"/>
    <n v="27360"/>
    <x v="1"/>
    <x v="1"/>
    <x v="1"/>
    <x v="1"/>
    <x v="4"/>
  </r>
  <r>
    <n v="391"/>
    <x v="1"/>
    <x v="2"/>
    <x v="16"/>
    <n v="24"/>
    <n v="840"/>
    <n v="20160"/>
    <x v="1"/>
    <x v="2"/>
    <x v="1"/>
    <x v="1"/>
    <x v="4"/>
  </r>
  <r>
    <n v="392"/>
    <x v="1"/>
    <x v="7"/>
    <x v="16"/>
    <n v="18"/>
    <n v="760"/>
    <n v="13680"/>
    <x v="1"/>
    <x v="7"/>
    <x v="1"/>
    <x v="1"/>
    <x v="4"/>
  </r>
  <r>
    <n v="393"/>
    <x v="1"/>
    <x v="3"/>
    <x v="16"/>
    <n v="12"/>
    <n v="750"/>
    <n v="9000"/>
    <x v="1"/>
    <x v="3"/>
    <x v="1"/>
    <x v="1"/>
    <x v="4"/>
  </r>
  <r>
    <n v="394"/>
    <x v="2"/>
    <x v="6"/>
    <x v="16"/>
    <n v="24"/>
    <n v="680"/>
    <n v="16320"/>
    <x v="2"/>
    <x v="6"/>
    <x v="2"/>
    <x v="1"/>
    <x v="4"/>
  </r>
  <r>
    <n v="395"/>
    <x v="3"/>
    <x v="6"/>
    <x v="16"/>
    <n v="24"/>
    <n v="680"/>
    <n v="16320"/>
    <x v="3"/>
    <x v="6"/>
    <x v="3"/>
    <x v="0"/>
    <x v="4"/>
  </r>
  <r>
    <n v="396"/>
    <x v="0"/>
    <x v="0"/>
    <x v="16"/>
    <n v="24"/>
    <n v="980"/>
    <n v="23520"/>
    <x v="0"/>
    <x v="0"/>
    <x v="0"/>
    <x v="0"/>
    <x v="4"/>
  </r>
  <r>
    <n v="397"/>
    <x v="0"/>
    <x v="2"/>
    <x v="16"/>
    <n v="36"/>
    <n v="840"/>
    <n v="30240"/>
    <x v="0"/>
    <x v="2"/>
    <x v="0"/>
    <x v="0"/>
    <x v="4"/>
  </r>
  <r>
    <n v="398"/>
    <x v="2"/>
    <x v="3"/>
    <x v="16"/>
    <n v="36"/>
    <n v="750"/>
    <n v="27000"/>
    <x v="2"/>
    <x v="3"/>
    <x v="2"/>
    <x v="1"/>
    <x v="4"/>
  </r>
  <r>
    <n v="399"/>
    <x v="2"/>
    <x v="0"/>
    <x v="16"/>
    <n v="24"/>
    <n v="980"/>
    <n v="23520"/>
    <x v="2"/>
    <x v="0"/>
    <x v="2"/>
    <x v="1"/>
    <x v="4"/>
  </r>
  <r>
    <n v="400"/>
    <x v="3"/>
    <x v="4"/>
    <x v="16"/>
    <n v="18"/>
    <n v="670"/>
    <n v="12060"/>
    <x v="3"/>
    <x v="4"/>
    <x v="3"/>
    <x v="0"/>
    <x v="4"/>
  </r>
  <r>
    <n v="401"/>
    <x v="3"/>
    <x v="1"/>
    <x v="16"/>
    <n v="12"/>
    <n v="760"/>
    <n v="9120"/>
    <x v="3"/>
    <x v="1"/>
    <x v="3"/>
    <x v="0"/>
    <x v="4"/>
  </r>
  <r>
    <n v="402"/>
    <x v="4"/>
    <x v="3"/>
    <x v="16"/>
    <n v="18"/>
    <n v="750"/>
    <n v="13500"/>
    <x v="4"/>
    <x v="3"/>
    <x v="4"/>
    <x v="0"/>
    <x v="4"/>
  </r>
  <r>
    <n v="403"/>
    <x v="5"/>
    <x v="0"/>
    <x v="16"/>
    <n v="24"/>
    <n v="980"/>
    <n v="23520"/>
    <x v="5"/>
    <x v="0"/>
    <x v="5"/>
    <x v="1"/>
    <x v="4"/>
  </r>
  <r>
    <n v="404"/>
    <x v="6"/>
    <x v="4"/>
    <x v="16"/>
    <n v="12"/>
    <n v="670"/>
    <n v="8040"/>
    <x v="6"/>
    <x v="4"/>
    <x v="0"/>
    <x v="0"/>
    <x v="4"/>
  </r>
  <r>
    <n v="405"/>
    <x v="7"/>
    <x v="1"/>
    <x v="16"/>
    <n v="24"/>
    <n v="760"/>
    <n v="18240"/>
    <x v="7"/>
    <x v="1"/>
    <x v="1"/>
    <x v="1"/>
    <x v="4"/>
  </r>
  <r>
    <n v="406"/>
    <x v="7"/>
    <x v="2"/>
    <x v="16"/>
    <n v="24"/>
    <n v="840"/>
    <n v="20160"/>
    <x v="7"/>
    <x v="2"/>
    <x v="1"/>
    <x v="1"/>
    <x v="4"/>
  </r>
  <r>
    <n v="407"/>
    <x v="2"/>
    <x v="5"/>
    <x v="16"/>
    <n v="36"/>
    <n v="870"/>
    <n v="31320"/>
    <x v="2"/>
    <x v="5"/>
    <x v="2"/>
    <x v="1"/>
    <x v="4"/>
  </r>
  <r>
    <n v="408"/>
    <x v="3"/>
    <x v="6"/>
    <x v="17"/>
    <n v="24"/>
    <n v="680"/>
    <n v="16320"/>
    <x v="3"/>
    <x v="6"/>
    <x v="3"/>
    <x v="0"/>
    <x v="5"/>
  </r>
  <r>
    <n v="409"/>
    <x v="4"/>
    <x v="2"/>
    <x v="17"/>
    <n v="18"/>
    <n v="840"/>
    <n v="15120"/>
    <x v="4"/>
    <x v="2"/>
    <x v="4"/>
    <x v="0"/>
    <x v="5"/>
  </r>
  <r>
    <n v="410"/>
    <x v="5"/>
    <x v="6"/>
    <x v="17"/>
    <n v="12"/>
    <n v="680"/>
    <n v="8160"/>
    <x v="5"/>
    <x v="6"/>
    <x v="5"/>
    <x v="1"/>
    <x v="5"/>
  </r>
  <r>
    <n v="411"/>
    <x v="6"/>
    <x v="2"/>
    <x v="17"/>
    <n v="24"/>
    <n v="840"/>
    <n v="20160"/>
    <x v="6"/>
    <x v="2"/>
    <x v="0"/>
    <x v="0"/>
    <x v="5"/>
  </r>
  <r>
    <n v="412"/>
    <x v="7"/>
    <x v="3"/>
    <x v="17"/>
    <n v="24"/>
    <n v="750"/>
    <n v="18000"/>
    <x v="7"/>
    <x v="3"/>
    <x v="1"/>
    <x v="1"/>
    <x v="5"/>
  </r>
  <r>
    <n v="413"/>
    <x v="7"/>
    <x v="6"/>
    <x v="17"/>
    <n v="18"/>
    <n v="680"/>
    <n v="12240"/>
    <x v="7"/>
    <x v="6"/>
    <x v="1"/>
    <x v="1"/>
    <x v="5"/>
  </r>
  <r>
    <n v="414"/>
    <x v="2"/>
    <x v="6"/>
    <x v="17"/>
    <n v="24"/>
    <n v="680"/>
    <n v="16320"/>
    <x v="2"/>
    <x v="6"/>
    <x v="2"/>
    <x v="1"/>
    <x v="5"/>
  </r>
  <r>
    <n v="415"/>
    <x v="5"/>
    <x v="0"/>
    <x v="17"/>
    <n v="12"/>
    <n v="980"/>
    <n v="11760"/>
    <x v="5"/>
    <x v="0"/>
    <x v="5"/>
    <x v="1"/>
    <x v="5"/>
  </r>
  <r>
    <n v="416"/>
    <x v="7"/>
    <x v="7"/>
    <x v="17"/>
    <n v="36"/>
    <n v="760"/>
    <n v="27360"/>
    <x v="7"/>
    <x v="7"/>
    <x v="1"/>
    <x v="1"/>
    <x v="5"/>
  </r>
  <r>
    <n v="417"/>
    <x v="2"/>
    <x v="4"/>
    <x v="17"/>
    <n v="12"/>
    <n v="670"/>
    <n v="8040"/>
    <x v="2"/>
    <x v="4"/>
    <x v="2"/>
    <x v="1"/>
    <x v="5"/>
  </r>
  <r>
    <n v="418"/>
    <x v="3"/>
    <x v="3"/>
    <x v="17"/>
    <n v="24"/>
    <n v="750"/>
    <n v="18000"/>
    <x v="3"/>
    <x v="3"/>
    <x v="3"/>
    <x v="0"/>
    <x v="5"/>
  </r>
  <r>
    <n v="419"/>
    <x v="4"/>
    <x v="6"/>
    <x v="17"/>
    <n v="36"/>
    <n v="680"/>
    <n v="24480"/>
    <x v="4"/>
    <x v="6"/>
    <x v="4"/>
    <x v="0"/>
    <x v="5"/>
  </r>
  <r>
    <n v="420"/>
    <x v="5"/>
    <x v="2"/>
    <x v="17"/>
    <n v="36"/>
    <n v="840"/>
    <n v="30240"/>
    <x v="5"/>
    <x v="2"/>
    <x v="5"/>
    <x v="1"/>
    <x v="5"/>
  </r>
  <r>
    <n v="421"/>
    <x v="6"/>
    <x v="6"/>
    <x v="17"/>
    <n v="24"/>
    <n v="680"/>
    <n v="16320"/>
    <x v="6"/>
    <x v="6"/>
    <x v="0"/>
    <x v="0"/>
    <x v="5"/>
  </r>
  <r>
    <n v="422"/>
    <x v="7"/>
    <x v="2"/>
    <x v="17"/>
    <n v="12"/>
    <n v="840"/>
    <n v="10080"/>
    <x v="7"/>
    <x v="2"/>
    <x v="1"/>
    <x v="1"/>
    <x v="5"/>
  </r>
  <r>
    <n v="423"/>
    <x v="2"/>
    <x v="3"/>
    <x v="17"/>
    <n v="24"/>
    <n v="750"/>
    <n v="18000"/>
    <x v="2"/>
    <x v="3"/>
    <x v="2"/>
    <x v="1"/>
    <x v="5"/>
  </r>
  <r>
    <n v="424"/>
    <x v="1"/>
    <x v="0"/>
    <x v="17"/>
    <n v="18"/>
    <n v="980"/>
    <n v="17640"/>
    <x v="1"/>
    <x v="0"/>
    <x v="1"/>
    <x v="1"/>
    <x v="5"/>
  </r>
  <r>
    <n v="425"/>
    <x v="1"/>
    <x v="4"/>
    <x v="17"/>
    <n v="12"/>
    <n v="670"/>
    <n v="8040"/>
    <x v="1"/>
    <x v="4"/>
    <x v="1"/>
    <x v="1"/>
    <x v="5"/>
  </r>
  <r>
    <n v="426"/>
    <x v="1"/>
    <x v="1"/>
    <x v="17"/>
    <n v="24"/>
    <n v="760"/>
    <n v="18240"/>
    <x v="1"/>
    <x v="1"/>
    <x v="1"/>
    <x v="1"/>
    <x v="5"/>
  </r>
  <r>
    <n v="427"/>
    <x v="1"/>
    <x v="3"/>
    <x v="17"/>
    <n v="18"/>
    <n v="750"/>
    <n v="13500"/>
    <x v="1"/>
    <x v="3"/>
    <x v="1"/>
    <x v="1"/>
    <x v="5"/>
  </r>
  <r>
    <n v="428"/>
    <x v="2"/>
    <x v="7"/>
    <x v="17"/>
    <n v="24"/>
    <n v="760"/>
    <n v="18240"/>
    <x v="2"/>
    <x v="7"/>
    <x v="2"/>
    <x v="1"/>
    <x v="5"/>
  </r>
  <r>
    <n v="429"/>
    <x v="3"/>
    <x v="2"/>
    <x v="17"/>
    <n v="24"/>
    <n v="840"/>
    <n v="20160"/>
    <x v="3"/>
    <x v="2"/>
    <x v="3"/>
    <x v="0"/>
    <x v="5"/>
  </r>
  <r>
    <n v="430"/>
    <x v="0"/>
    <x v="5"/>
    <x v="17"/>
    <n v="36"/>
    <n v="870"/>
    <n v="31320"/>
    <x v="0"/>
    <x v="5"/>
    <x v="0"/>
    <x v="0"/>
    <x v="5"/>
  </r>
  <r>
    <n v="431"/>
    <x v="0"/>
    <x v="3"/>
    <x v="17"/>
    <n v="36"/>
    <n v="750"/>
    <n v="27000"/>
    <x v="0"/>
    <x v="3"/>
    <x v="0"/>
    <x v="0"/>
    <x v="5"/>
  </r>
  <r>
    <n v="432"/>
    <x v="2"/>
    <x v="6"/>
    <x v="18"/>
    <n v="24"/>
    <n v="680"/>
    <n v="16320"/>
    <x v="2"/>
    <x v="6"/>
    <x v="2"/>
    <x v="1"/>
    <x v="6"/>
  </r>
  <r>
    <n v="433"/>
    <x v="2"/>
    <x v="2"/>
    <x v="18"/>
    <n v="18"/>
    <n v="840"/>
    <n v="15120"/>
    <x v="2"/>
    <x v="2"/>
    <x v="2"/>
    <x v="1"/>
    <x v="6"/>
  </r>
  <r>
    <n v="434"/>
    <x v="3"/>
    <x v="6"/>
    <x v="18"/>
    <n v="12"/>
    <n v="680"/>
    <n v="8160"/>
    <x v="3"/>
    <x v="6"/>
    <x v="3"/>
    <x v="0"/>
    <x v="6"/>
  </r>
  <r>
    <n v="435"/>
    <x v="3"/>
    <x v="2"/>
    <x v="18"/>
    <n v="24"/>
    <n v="840"/>
    <n v="20160"/>
    <x v="3"/>
    <x v="2"/>
    <x v="3"/>
    <x v="0"/>
    <x v="6"/>
  </r>
  <r>
    <n v="436"/>
    <x v="4"/>
    <x v="3"/>
    <x v="18"/>
    <n v="24"/>
    <n v="750"/>
    <n v="18000"/>
    <x v="4"/>
    <x v="3"/>
    <x v="4"/>
    <x v="0"/>
    <x v="6"/>
  </r>
  <r>
    <n v="437"/>
    <x v="5"/>
    <x v="6"/>
    <x v="18"/>
    <n v="18"/>
    <n v="680"/>
    <n v="12240"/>
    <x v="5"/>
    <x v="6"/>
    <x v="5"/>
    <x v="1"/>
    <x v="6"/>
  </r>
  <r>
    <n v="438"/>
    <x v="6"/>
    <x v="6"/>
    <x v="18"/>
    <n v="24"/>
    <n v="680"/>
    <n v="16320"/>
    <x v="6"/>
    <x v="6"/>
    <x v="0"/>
    <x v="0"/>
    <x v="6"/>
  </r>
  <r>
    <n v="439"/>
    <x v="7"/>
    <x v="0"/>
    <x v="18"/>
    <n v="12"/>
    <n v="980"/>
    <n v="11760"/>
    <x v="7"/>
    <x v="0"/>
    <x v="1"/>
    <x v="1"/>
    <x v="6"/>
  </r>
  <r>
    <n v="440"/>
    <x v="7"/>
    <x v="2"/>
    <x v="18"/>
    <n v="24"/>
    <n v="840"/>
    <n v="20160"/>
    <x v="7"/>
    <x v="2"/>
    <x v="1"/>
    <x v="1"/>
    <x v="6"/>
  </r>
  <r>
    <n v="441"/>
    <x v="2"/>
    <x v="7"/>
    <x v="18"/>
    <n v="24"/>
    <n v="760"/>
    <n v="18240"/>
    <x v="2"/>
    <x v="7"/>
    <x v="2"/>
    <x v="1"/>
    <x v="6"/>
  </r>
  <r>
    <n v="442"/>
    <x v="3"/>
    <x v="1"/>
    <x v="18"/>
    <n v="36"/>
    <n v="760"/>
    <n v="27360"/>
    <x v="3"/>
    <x v="1"/>
    <x v="3"/>
    <x v="0"/>
    <x v="6"/>
  </r>
  <r>
    <n v="443"/>
    <x v="4"/>
    <x v="5"/>
    <x v="18"/>
    <n v="24"/>
    <n v="870"/>
    <n v="20880"/>
    <x v="4"/>
    <x v="5"/>
    <x v="4"/>
    <x v="0"/>
    <x v="6"/>
  </r>
  <r>
    <n v="444"/>
    <x v="5"/>
    <x v="3"/>
    <x v="18"/>
    <n v="24"/>
    <n v="750"/>
    <n v="18000"/>
    <x v="5"/>
    <x v="3"/>
    <x v="5"/>
    <x v="1"/>
    <x v="6"/>
  </r>
  <r>
    <n v="445"/>
    <x v="3"/>
    <x v="3"/>
    <x v="18"/>
    <n v="12"/>
    <n v="750"/>
    <n v="9000"/>
    <x v="3"/>
    <x v="3"/>
    <x v="3"/>
    <x v="0"/>
    <x v="6"/>
  </r>
  <r>
    <n v="446"/>
    <x v="7"/>
    <x v="6"/>
    <x v="18"/>
    <n v="24"/>
    <n v="680"/>
    <n v="16320"/>
    <x v="7"/>
    <x v="6"/>
    <x v="1"/>
    <x v="1"/>
    <x v="6"/>
  </r>
  <r>
    <n v="447"/>
    <x v="3"/>
    <x v="0"/>
    <x v="18"/>
    <n v="24"/>
    <n v="980"/>
    <n v="23520"/>
    <x v="3"/>
    <x v="0"/>
    <x v="3"/>
    <x v="0"/>
    <x v="6"/>
  </r>
  <r>
    <n v="448"/>
    <x v="4"/>
    <x v="3"/>
    <x v="19"/>
    <n v="12"/>
    <n v="750"/>
    <n v="9000"/>
    <x v="4"/>
    <x v="3"/>
    <x v="4"/>
    <x v="0"/>
    <x v="7"/>
  </r>
  <r>
    <n v="449"/>
    <x v="5"/>
    <x v="1"/>
    <x v="19"/>
    <n v="24"/>
    <n v="760"/>
    <n v="18240"/>
    <x v="5"/>
    <x v="1"/>
    <x v="5"/>
    <x v="1"/>
    <x v="7"/>
  </r>
  <r>
    <n v="450"/>
    <x v="6"/>
    <x v="2"/>
    <x v="19"/>
    <n v="24"/>
    <n v="840"/>
    <n v="20160"/>
    <x v="6"/>
    <x v="2"/>
    <x v="0"/>
    <x v="0"/>
    <x v="7"/>
  </r>
  <r>
    <n v="451"/>
    <x v="7"/>
    <x v="5"/>
    <x v="19"/>
    <n v="36"/>
    <n v="870"/>
    <n v="31320"/>
    <x v="7"/>
    <x v="5"/>
    <x v="1"/>
    <x v="1"/>
    <x v="7"/>
  </r>
  <r>
    <n v="452"/>
    <x v="2"/>
    <x v="3"/>
    <x v="19"/>
    <n v="36"/>
    <n v="750"/>
    <n v="27000"/>
    <x v="2"/>
    <x v="3"/>
    <x v="2"/>
    <x v="1"/>
    <x v="7"/>
  </r>
  <r>
    <n v="453"/>
    <x v="3"/>
    <x v="6"/>
    <x v="19"/>
    <n v="24"/>
    <n v="680"/>
    <n v="16320"/>
    <x v="3"/>
    <x v="6"/>
    <x v="3"/>
    <x v="0"/>
    <x v="7"/>
  </r>
  <r>
    <n v="454"/>
    <x v="3"/>
    <x v="2"/>
    <x v="19"/>
    <n v="18"/>
    <n v="840"/>
    <n v="15120"/>
    <x v="3"/>
    <x v="2"/>
    <x v="3"/>
    <x v="0"/>
    <x v="7"/>
  </r>
  <r>
    <n v="455"/>
    <x v="4"/>
    <x v="2"/>
    <x v="19"/>
    <n v="12"/>
    <n v="840"/>
    <n v="10080"/>
    <x v="4"/>
    <x v="2"/>
    <x v="4"/>
    <x v="0"/>
    <x v="7"/>
  </r>
  <r>
    <n v="456"/>
    <x v="5"/>
    <x v="5"/>
    <x v="19"/>
    <n v="18"/>
    <n v="870"/>
    <n v="15660"/>
    <x v="5"/>
    <x v="5"/>
    <x v="5"/>
    <x v="1"/>
    <x v="7"/>
  </r>
  <r>
    <n v="457"/>
    <x v="6"/>
    <x v="3"/>
    <x v="19"/>
    <n v="12"/>
    <n v="750"/>
    <n v="9000"/>
    <x v="6"/>
    <x v="3"/>
    <x v="0"/>
    <x v="0"/>
    <x v="7"/>
  </r>
  <r>
    <n v="458"/>
    <x v="7"/>
    <x v="7"/>
    <x v="19"/>
    <n v="24"/>
    <n v="760"/>
    <n v="18240"/>
    <x v="7"/>
    <x v="7"/>
    <x v="1"/>
    <x v="1"/>
    <x v="7"/>
  </r>
  <r>
    <n v="459"/>
    <x v="2"/>
    <x v="2"/>
    <x v="19"/>
    <n v="24"/>
    <n v="840"/>
    <n v="20160"/>
    <x v="2"/>
    <x v="2"/>
    <x v="2"/>
    <x v="1"/>
    <x v="7"/>
  </r>
  <r>
    <n v="460"/>
    <x v="5"/>
    <x v="6"/>
    <x v="19"/>
    <n v="24"/>
    <n v="680"/>
    <n v="16320"/>
    <x v="5"/>
    <x v="6"/>
    <x v="5"/>
    <x v="1"/>
    <x v="7"/>
  </r>
  <r>
    <n v="461"/>
    <x v="6"/>
    <x v="6"/>
    <x v="19"/>
    <n v="24"/>
    <n v="680"/>
    <n v="16320"/>
    <x v="6"/>
    <x v="6"/>
    <x v="0"/>
    <x v="0"/>
    <x v="7"/>
  </r>
  <r>
    <n v="462"/>
    <x v="7"/>
    <x v="0"/>
    <x v="19"/>
    <n v="36"/>
    <n v="980"/>
    <n v="35280"/>
    <x v="7"/>
    <x v="0"/>
    <x v="1"/>
    <x v="1"/>
    <x v="7"/>
  </r>
  <r>
    <n v="463"/>
    <x v="7"/>
    <x v="2"/>
    <x v="19"/>
    <n v="12"/>
    <n v="840"/>
    <n v="10080"/>
    <x v="7"/>
    <x v="2"/>
    <x v="1"/>
    <x v="1"/>
    <x v="7"/>
  </r>
  <r>
    <n v="464"/>
    <x v="3"/>
    <x v="1"/>
    <x v="19"/>
    <n v="24"/>
    <n v="760"/>
    <n v="18240"/>
    <x v="3"/>
    <x v="1"/>
    <x v="3"/>
    <x v="0"/>
    <x v="7"/>
  </r>
  <r>
    <n v="465"/>
    <x v="2"/>
    <x v="5"/>
    <x v="19"/>
    <n v="36"/>
    <n v="870"/>
    <n v="31320"/>
    <x v="2"/>
    <x v="5"/>
    <x v="2"/>
    <x v="1"/>
    <x v="7"/>
  </r>
  <r>
    <n v="466"/>
    <x v="3"/>
    <x v="3"/>
    <x v="19"/>
    <n v="24"/>
    <n v="750"/>
    <n v="18000"/>
    <x v="3"/>
    <x v="3"/>
    <x v="3"/>
    <x v="0"/>
    <x v="7"/>
  </r>
  <r>
    <n v="467"/>
    <x v="5"/>
    <x v="3"/>
    <x v="19"/>
    <n v="24"/>
    <n v="750"/>
    <n v="18000"/>
    <x v="5"/>
    <x v="3"/>
    <x v="5"/>
    <x v="1"/>
    <x v="7"/>
  </r>
  <r>
    <n v="468"/>
    <x v="6"/>
    <x v="5"/>
    <x v="19"/>
    <n v="36"/>
    <n v="870"/>
    <n v="31320"/>
    <x v="6"/>
    <x v="5"/>
    <x v="0"/>
    <x v="0"/>
    <x v="7"/>
  </r>
  <r>
    <n v="469"/>
    <x v="7"/>
    <x v="3"/>
    <x v="19"/>
    <n v="12"/>
    <n v="750"/>
    <n v="9000"/>
    <x v="7"/>
    <x v="3"/>
    <x v="1"/>
    <x v="1"/>
    <x v="7"/>
  </r>
  <r>
    <n v="470"/>
    <x v="6"/>
    <x v="5"/>
    <x v="20"/>
    <n v="36"/>
    <n v="870"/>
    <n v="31320"/>
    <x v="6"/>
    <x v="5"/>
    <x v="0"/>
    <x v="0"/>
    <x v="8"/>
  </r>
  <r>
    <n v="471"/>
    <x v="7"/>
    <x v="3"/>
    <x v="20"/>
    <n v="36"/>
    <n v="750"/>
    <n v="27000"/>
    <x v="7"/>
    <x v="3"/>
    <x v="1"/>
    <x v="1"/>
    <x v="8"/>
  </r>
  <r>
    <n v="472"/>
    <x v="7"/>
    <x v="6"/>
    <x v="20"/>
    <n v="24"/>
    <n v="680"/>
    <n v="16320"/>
    <x v="7"/>
    <x v="6"/>
    <x v="1"/>
    <x v="1"/>
    <x v="8"/>
  </r>
  <r>
    <n v="473"/>
    <x v="2"/>
    <x v="6"/>
    <x v="20"/>
    <n v="18"/>
    <n v="680"/>
    <n v="12240"/>
    <x v="2"/>
    <x v="6"/>
    <x v="2"/>
    <x v="1"/>
    <x v="8"/>
  </r>
  <r>
    <n v="474"/>
    <x v="1"/>
    <x v="0"/>
    <x v="20"/>
    <n v="12"/>
    <n v="980"/>
    <n v="11760"/>
    <x v="1"/>
    <x v="0"/>
    <x v="1"/>
    <x v="1"/>
    <x v="8"/>
  </r>
  <r>
    <n v="475"/>
    <x v="1"/>
    <x v="7"/>
    <x v="20"/>
    <n v="24"/>
    <n v="760"/>
    <n v="18240"/>
    <x v="1"/>
    <x v="7"/>
    <x v="1"/>
    <x v="1"/>
    <x v="8"/>
  </r>
  <r>
    <n v="476"/>
    <x v="1"/>
    <x v="3"/>
    <x v="20"/>
    <n v="24"/>
    <n v="750"/>
    <n v="18000"/>
    <x v="1"/>
    <x v="3"/>
    <x v="1"/>
    <x v="1"/>
    <x v="8"/>
  </r>
  <r>
    <n v="477"/>
    <x v="2"/>
    <x v="0"/>
    <x v="20"/>
    <n v="18"/>
    <n v="980"/>
    <n v="17640"/>
    <x v="2"/>
    <x v="0"/>
    <x v="2"/>
    <x v="1"/>
    <x v="8"/>
  </r>
  <r>
    <n v="478"/>
    <x v="2"/>
    <x v="1"/>
    <x v="20"/>
    <n v="24"/>
    <n v="760"/>
    <n v="18240"/>
    <x v="2"/>
    <x v="1"/>
    <x v="2"/>
    <x v="1"/>
    <x v="8"/>
  </r>
  <r>
    <n v="479"/>
    <x v="3"/>
    <x v="2"/>
    <x v="20"/>
    <n v="12"/>
    <n v="840"/>
    <n v="10080"/>
    <x v="3"/>
    <x v="2"/>
    <x v="3"/>
    <x v="0"/>
    <x v="8"/>
  </r>
  <r>
    <n v="480"/>
    <x v="0"/>
    <x v="3"/>
    <x v="20"/>
    <n v="24"/>
    <n v="750"/>
    <n v="18000"/>
    <x v="0"/>
    <x v="3"/>
    <x v="0"/>
    <x v="0"/>
    <x v="8"/>
  </r>
  <r>
    <n v="481"/>
    <x v="0"/>
    <x v="0"/>
    <x v="20"/>
    <n v="24"/>
    <n v="980"/>
    <n v="23520"/>
    <x v="0"/>
    <x v="0"/>
    <x v="0"/>
    <x v="0"/>
    <x v="8"/>
  </r>
  <r>
    <n v="482"/>
    <x v="1"/>
    <x v="4"/>
    <x v="20"/>
    <n v="36"/>
    <n v="670"/>
    <n v="24120"/>
    <x v="1"/>
    <x v="4"/>
    <x v="1"/>
    <x v="1"/>
    <x v="8"/>
  </r>
  <r>
    <n v="483"/>
    <x v="1"/>
    <x v="1"/>
    <x v="20"/>
    <n v="36"/>
    <n v="760"/>
    <n v="27360"/>
    <x v="1"/>
    <x v="1"/>
    <x v="1"/>
    <x v="1"/>
    <x v="8"/>
  </r>
  <r>
    <n v="484"/>
    <x v="2"/>
    <x v="5"/>
    <x v="20"/>
    <n v="18"/>
    <n v="870"/>
    <n v="15660"/>
    <x v="2"/>
    <x v="5"/>
    <x v="2"/>
    <x v="1"/>
    <x v="8"/>
  </r>
  <r>
    <n v="485"/>
    <x v="1"/>
    <x v="6"/>
    <x v="20"/>
    <n v="12"/>
    <n v="680"/>
    <n v="8160"/>
    <x v="1"/>
    <x v="6"/>
    <x v="1"/>
    <x v="1"/>
    <x v="8"/>
  </r>
  <r>
    <n v="486"/>
    <x v="2"/>
    <x v="4"/>
    <x v="20"/>
    <n v="36"/>
    <n v="670"/>
    <n v="24120"/>
    <x v="2"/>
    <x v="4"/>
    <x v="2"/>
    <x v="1"/>
    <x v="8"/>
  </r>
  <r>
    <n v="487"/>
    <x v="3"/>
    <x v="1"/>
    <x v="20"/>
    <n v="36"/>
    <n v="760"/>
    <n v="27360"/>
    <x v="3"/>
    <x v="1"/>
    <x v="3"/>
    <x v="0"/>
    <x v="8"/>
  </r>
  <r>
    <n v="488"/>
    <x v="3"/>
    <x v="5"/>
    <x v="20"/>
    <n v="18"/>
    <n v="870"/>
    <n v="15660"/>
    <x v="3"/>
    <x v="5"/>
    <x v="3"/>
    <x v="0"/>
    <x v="8"/>
  </r>
  <r>
    <n v="489"/>
    <x v="3"/>
    <x v="3"/>
    <x v="20"/>
    <n v="12"/>
    <n v="750"/>
    <n v="9000"/>
    <x v="3"/>
    <x v="3"/>
    <x v="3"/>
    <x v="0"/>
    <x v="8"/>
  </r>
  <r>
    <n v="490"/>
    <x v="4"/>
    <x v="6"/>
    <x v="20"/>
    <n v="24"/>
    <n v="680"/>
    <n v="16320"/>
    <x v="4"/>
    <x v="6"/>
    <x v="4"/>
    <x v="0"/>
    <x v="8"/>
  </r>
  <r>
    <n v="491"/>
    <x v="5"/>
    <x v="6"/>
    <x v="20"/>
    <n v="18"/>
    <n v="680"/>
    <n v="12240"/>
    <x v="5"/>
    <x v="6"/>
    <x v="5"/>
    <x v="1"/>
    <x v="8"/>
  </r>
  <r>
    <n v="492"/>
    <x v="6"/>
    <x v="0"/>
    <x v="20"/>
    <n v="24"/>
    <n v="980"/>
    <n v="23520"/>
    <x v="6"/>
    <x v="0"/>
    <x v="0"/>
    <x v="0"/>
    <x v="8"/>
  </r>
  <r>
    <n v="493"/>
    <x v="7"/>
    <x v="2"/>
    <x v="20"/>
    <n v="12"/>
    <n v="840"/>
    <n v="10080"/>
    <x v="7"/>
    <x v="2"/>
    <x v="1"/>
    <x v="1"/>
    <x v="8"/>
  </r>
  <r>
    <n v="494"/>
    <x v="2"/>
    <x v="0"/>
    <x v="21"/>
    <n v="18"/>
    <n v="980"/>
    <n v="17640"/>
    <x v="2"/>
    <x v="0"/>
    <x v="2"/>
    <x v="1"/>
    <x v="9"/>
  </r>
  <r>
    <n v="495"/>
    <x v="1"/>
    <x v="1"/>
    <x v="21"/>
    <n v="24"/>
    <n v="760"/>
    <n v="18240"/>
    <x v="1"/>
    <x v="1"/>
    <x v="1"/>
    <x v="1"/>
    <x v="9"/>
  </r>
  <r>
    <n v="496"/>
    <x v="1"/>
    <x v="7"/>
    <x v="21"/>
    <n v="12"/>
    <n v="760"/>
    <n v="9120"/>
    <x v="1"/>
    <x v="7"/>
    <x v="1"/>
    <x v="1"/>
    <x v="9"/>
  </r>
  <r>
    <n v="497"/>
    <x v="1"/>
    <x v="2"/>
    <x v="21"/>
    <n v="24"/>
    <n v="840"/>
    <n v="20160"/>
    <x v="1"/>
    <x v="2"/>
    <x v="1"/>
    <x v="1"/>
    <x v="9"/>
  </r>
  <r>
    <n v="498"/>
    <x v="2"/>
    <x v="3"/>
    <x v="21"/>
    <n v="24"/>
    <n v="750"/>
    <n v="18000"/>
    <x v="2"/>
    <x v="3"/>
    <x v="2"/>
    <x v="1"/>
    <x v="9"/>
  </r>
  <r>
    <n v="499"/>
    <x v="2"/>
    <x v="6"/>
    <x v="21"/>
    <n v="24"/>
    <n v="680"/>
    <n v="16320"/>
    <x v="2"/>
    <x v="6"/>
    <x v="2"/>
    <x v="1"/>
    <x v="9"/>
  </r>
  <r>
    <n v="500"/>
    <x v="3"/>
    <x v="6"/>
    <x v="21"/>
    <n v="18"/>
    <n v="680"/>
    <n v="12240"/>
    <x v="3"/>
    <x v="6"/>
    <x v="3"/>
    <x v="0"/>
    <x v="9"/>
  </r>
  <r>
    <n v="501"/>
    <x v="0"/>
    <x v="0"/>
    <x v="21"/>
    <n v="12"/>
    <n v="980"/>
    <n v="11760"/>
    <x v="0"/>
    <x v="0"/>
    <x v="0"/>
    <x v="0"/>
    <x v="9"/>
  </r>
  <r>
    <n v="502"/>
    <x v="0"/>
    <x v="4"/>
    <x v="21"/>
    <n v="24"/>
    <n v="670"/>
    <n v="16080"/>
    <x v="0"/>
    <x v="4"/>
    <x v="0"/>
    <x v="0"/>
    <x v="9"/>
  </r>
  <r>
    <n v="503"/>
    <x v="1"/>
    <x v="5"/>
    <x v="21"/>
    <n v="12"/>
    <n v="870"/>
    <n v="10440"/>
    <x v="1"/>
    <x v="5"/>
    <x v="1"/>
    <x v="1"/>
    <x v="9"/>
  </r>
  <r>
    <n v="504"/>
    <x v="3"/>
    <x v="0"/>
    <x v="21"/>
    <n v="12"/>
    <n v="980"/>
    <n v="11760"/>
    <x v="3"/>
    <x v="0"/>
    <x v="3"/>
    <x v="0"/>
    <x v="9"/>
  </r>
  <r>
    <n v="505"/>
    <x v="4"/>
    <x v="2"/>
    <x v="21"/>
    <n v="24"/>
    <n v="840"/>
    <n v="20160"/>
    <x v="4"/>
    <x v="2"/>
    <x v="4"/>
    <x v="0"/>
    <x v="9"/>
  </r>
  <r>
    <n v="506"/>
    <x v="5"/>
    <x v="3"/>
    <x v="21"/>
    <n v="24"/>
    <n v="750"/>
    <n v="18000"/>
    <x v="5"/>
    <x v="3"/>
    <x v="5"/>
    <x v="1"/>
    <x v="9"/>
  </r>
  <r>
    <n v="507"/>
    <x v="6"/>
    <x v="0"/>
    <x v="21"/>
    <n v="24"/>
    <n v="980"/>
    <n v="23520"/>
    <x v="6"/>
    <x v="0"/>
    <x v="0"/>
    <x v="0"/>
    <x v="9"/>
  </r>
  <r>
    <n v="508"/>
    <x v="7"/>
    <x v="1"/>
    <x v="21"/>
    <n v="36"/>
    <n v="760"/>
    <n v="27360"/>
    <x v="7"/>
    <x v="1"/>
    <x v="1"/>
    <x v="1"/>
    <x v="9"/>
  </r>
  <r>
    <n v="509"/>
    <x v="7"/>
    <x v="6"/>
    <x v="21"/>
    <n v="36"/>
    <n v="680"/>
    <n v="24480"/>
    <x v="7"/>
    <x v="6"/>
    <x v="1"/>
    <x v="1"/>
    <x v="9"/>
  </r>
  <r>
    <n v="510"/>
    <x v="2"/>
    <x v="2"/>
    <x v="21"/>
    <n v="24"/>
    <n v="840"/>
    <n v="20160"/>
    <x v="2"/>
    <x v="2"/>
    <x v="2"/>
    <x v="1"/>
    <x v="9"/>
  </r>
  <r>
    <n v="511"/>
    <x v="1"/>
    <x v="3"/>
    <x v="21"/>
    <n v="24"/>
    <n v="750"/>
    <n v="18000"/>
    <x v="1"/>
    <x v="3"/>
    <x v="1"/>
    <x v="1"/>
    <x v="9"/>
  </r>
  <r>
    <n v="512"/>
    <x v="0"/>
    <x v="2"/>
    <x v="21"/>
    <n v="24"/>
    <n v="840"/>
    <n v="20160"/>
    <x v="0"/>
    <x v="2"/>
    <x v="0"/>
    <x v="0"/>
    <x v="9"/>
  </r>
  <r>
    <n v="513"/>
    <x v="0"/>
    <x v="3"/>
    <x v="21"/>
    <n v="18"/>
    <n v="750"/>
    <n v="13500"/>
    <x v="0"/>
    <x v="3"/>
    <x v="0"/>
    <x v="0"/>
    <x v="9"/>
  </r>
  <r>
    <n v="514"/>
    <x v="6"/>
    <x v="2"/>
    <x v="22"/>
    <n v="24"/>
    <n v="840"/>
    <n v="20160"/>
    <x v="6"/>
    <x v="2"/>
    <x v="0"/>
    <x v="0"/>
    <x v="10"/>
  </r>
  <r>
    <n v="515"/>
    <x v="7"/>
    <x v="3"/>
    <x v="22"/>
    <n v="24"/>
    <n v="750"/>
    <n v="18000"/>
    <x v="7"/>
    <x v="3"/>
    <x v="1"/>
    <x v="1"/>
    <x v="10"/>
  </r>
  <r>
    <n v="516"/>
    <x v="7"/>
    <x v="0"/>
    <x v="22"/>
    <n v="18"/>
    <n v="980"/>
    <n v="17640"/>
    <x v="7"/>
    <x v="0"/>
    <x v="1"/>
    <x v="1"/>
    <x v="10"/>
  </r>
  <r>
    <n v="517"/>
    <x v="2"/>
    <x v="1"/>
    <x v="22"/>
    <n v="24"/>
    <n v="760"/>
    <n v="18240"/>
    <x v="2"/>
    <x v="1"/>
    <x v="2"/>
    <x v="1"/>
    <x v="10"/>
  </r>
  <r>
    <n v="518"/>
    <x v="1"/>
    <x v="2"/>
    <x v="22"/>
    <n v="12"/>
    <n v="840"/>
    <n v="10080"/>
    <x v="1"/>
    <x v="2"/>
    <x v="1"/>
    <x v="1"/>
    <x v="10"/>
  </r>
  <r>
    <n v="519"/>
    <x v="1"/>
    <x v="3"/>
    <x v="22"/>
    <n v="24"/>
    <n v="750"/>
    <n v="18000"/>
    <x v="1"/>
    <x v="3"/>
    <x v="1"/>
    <x v="1"/>
    <x v="10"/>
  </r>
  <r>
    <n v="520"/>
    <x v="1"/>
    <x v="0"/>
    <x v="22"/>
    <n v="24"/>
    <n v="980"/>
    <n v="23520"/>
    <x v="1"/>
    <x v="0"/>
    <x v="1"/>
    <x v="1"/>
    <x v="10"/>
  </r>
  <r>
    <n v="521"/>
    <x v="2"/>
    <x v="4"/>
    <x v="22"/>
    <n v="36"/>
    <n v="670"/>
    <n v="24120"/>
    <x v="2"/>
    <x v="4"/>
    <x v="2"/>
    <x v="1"/>
    <x v="10"/>
  </r>
  <r>
    <n v="522"/>
    <x v="3"/>
    <x v="2"/>
    <x v="22"/>
    <n v="24"/>
    <n v="840"/>
    <n v="20160"/>
    <x v="3"/>
    <x v="2"/>
    <x v="3"/>
    <x v="0"/>
    <x v="10"/>
  </r>
  <r>
    <n v="523"/>
    <x v="0"/>
    <x v="5"/>
    <x v="22"/>
    <n v="18"/>
    <n v="870"/>
    <n v="15660"/>
    <x v="0"/>
    <x v="5"/>
    <x v="0"/>
    <x v="0"/>
    <x v="10"/>
  </r>
  <r>
    <n v="524"/>
    <x v="0"/>
    <x v="3"/>
    <x v="22"/>
    <n v="24"/>
    <n v="750"/>
    <n v="18000"/>
    <x v="0"/>
    <x v="3"/>
    <x v="0"/>
    <x v="0"/>
    <x v="10"/>
  </r>
  <r>
    <n v="525"/>
    <x v="1"/>
    <x v="6"/>
    <x v="22"/>
    <n v="12"/>
    <n v="680"/>
    <n v="8160"/>
    <x v="1"/>
    <x v="6"/>
    <x v="1"/>
    <x v="1"/>
    <x v="10"/>
  </r>
  <r>
    <n v="526"/>
    <x v="2"/>
    <x v="2"/>
    <x v="22"/>
    <n v="36"/>
    <n v="840"/>
    <n v="30240"/>
    <x v="2"/>
    <x v="2"/>
    <x v="2"/>
    <x v="1"/>
    <x v="10"/>
  </r>
  <r>
    <n v="527"/>
    <x v="2"/>
    <x v="3"/>
    <x v="22"/>
    <n v="36"/>
    <n v="750"/>
    <n v="27000"/>
    <x v="2"/>
    <x v="3"/>
    <x v="2"/>
    <x v="1"/>
    <x v="10"/>
  </r>
  <r>
    <n v="528"/>
    <x v="3"/>
    <x v="0"/>
    <x v="22"/>
    <n v="24"/>
    <n v="980"/>
    <n v="23520"/>
    <x v="3"/>
    <x v="0"/>
    <x v="3"/>
    <x v="0"/>
    <x v="10"/>
  </r>
  <r>
    <n v="529"/>
    <x v="3"/>
    <x v="4"/>
    <x v="22"/>
    <n v="18"/>
    <n v="670"/>
    <n v="12060"/>
    <x v="3"/>
    <x v="4"/>
    <x v="3"/>
    <x v="0"/>
    <x v="10"/>
  </r>
  <r>
    <n v="530"/>
    <x v="4"/>
    <x v="1"/>
    <x v="22"/>
    <n v="12"/>
    <n v="760"/>
    <n v="9120"/>
    <x v="4"/>
    <x v="1"/>
    <x v="4"/>
    <x v="0"/>
    <x v="10"/>
  </r>
  <r>
    <n v="531"/>
    <x v="5"/>
    <x v="3"/>
    <x v="22"/>
    <n v="24"/>
    <n v="750"/>
    <n v="18000"/>
    <x v="5"/>
    <x v="3"/>
    <x v="5"/>
    <x v="1"/>
    <x v="10"/>
  </r>
  <r>
    <n v="532"/>
    <x v="6"/>
    <x v="0"/>
    <x v="22"/>
    <n v="18"/>
    <n v="980"/>
    <n v="17640"/>
    <x v="6"/>
    <x v="0"/>
    <x v="0"/>
    <x v="0"/>
    <x v="10"/>
  </r>
  <r>
    <n v="533"/>
    <x v="7"/>
    <x v="4"/>
    <x v="22"/>
    <n v="24"/>
    <n v="670"/>
    <n v="16080"/>
    <x v="7"/>
    <x v="4"/>
    <x v="1"/>
    <x v="1"/>
    <x v="10"/>
  </r>
  <r>
    <n v="534"/>
    <x v="7"/>
    <x v="1"/>
    <x v="22"/>
    <n v="12"/>
    <n v="760"/>
    <n v="9120"/>
    <x v="7"/>
    <x v="1"/>
    <x v="1"/>
    <x v="1"/>
    <x v="10"/>
  </r>
  <r>
    <n v="535"/>
    <x v="6"/>
    <x v="5"/>
    <x v="22"/>
    <n v="18"/>
    <n v="870"/>
    <n v="15660"/>
    <x v="6"/>
    <x v="5"/>
    <x v="0"/>
    <x v="0"/>
    <x v="10"/>
  </r>
  <r>
    <n v="536"/>
    <x v="7"/>
    <x v="6"/>
    <x v="22"/>
    <n v="12"/>
    <n v="680"/>
    <n v="8160"/>
    <x v="7"/>
    <x v="6"/>
    <x v="1"/>
    <x v="1"/>
    <x v="10"/>
  </r>
  <r>
    <n v="537"/>
    <x v="1"/>
    <x v="6"/>
    <x v="23"/>
    <n v="36"/>
    <n v="680"/>
    <n v="24480"/>
    <x v="1"/>
    <x v="6"/>
    <x v="1"/>
    <x v="1"/>
    <x v="11"/>
  </r>
  <r>
    <n v="538"/>
    <x v="2"/>
    <x v="0"/>
    <x v="23"/>
    <n v="24"/>
    <n v="980"/>
    <n v="23520"/>
    <x v="2"/>
    <x v="0"/>
    <x v="2"/>
    <x v="1"/>
    <x v="11"/>
  </r>
  <r>
    <n v="539"/>
    <x v="2"/>
    <x v="2"/>
    <x v="23"/>
    <n v="18"/>
    <n v="840"/>
    <n v="15120"/>
    <x v="2"/>
    <x v="2"/>
    <x v="2"/>
    <x v="1"/>
    <x v="11"/>
  </r>
  <r>
    <n v="540"/>
    <x v="3"/>
    <x v="3"/>
    <x v="23"/>
    <n v="12"/>
    <n v="750"/>
    <n v="9000"/>
    <x v="3"/>
    <x v="3"/>
    <x v="3"/>
    <x v="0"/>
    <x v="11"/>
  </r>
  <r>
    <n v="541"/>
    <x v="0"/>
    <x v="0"/>
    <x v="23"/>
    <n v="24"/>
    <n v="980"/>
    <n v="23520"/>
    <x v="0"/>
    <x v="0"/>
    <x v="0"/>
    <x v="0"/>
    <x v="11"/>
  </r>
  <r>
    <n v="542"/>
    <x v="0"/>
    <x v="4"/>
    <x v="23"/>
    <n v="18"/>
    <n v="670"/>
    <n v="12060"/>
    <x v="0"/>
    <x v="4"/>
    <x v="0"/>
    <x v="0"/>
    <x v="11"/>
  </r>
  <r>
    <n v="543"/>
    <x v="1"/>
    <x v="1"/>
    <x v="23"/>
    <n v="24"/>
    <n v="760"/>
    <n v="18240"/>
    <x v="1"/>
    <x v="1"/>
    <x v="1"/>
    <x v="1"/>
    <x v="11"/>
  </r>
  <r>
    <n v="544"/>
    <x v="1"/>
    <x v="3"/>
    <x v="23"/>
    <n v="12"/>
    <n v="750"/>
    <n v="9000"/>
    <x v="1"/>
    <x v="3"/>
    <x v="1"/>
    <x v="1"/>
    <x v="11"/>
  </r>
  <r>
    <n v="545"/>
    <x v="1"/>
    <x v="0"/>
    <x v="23"/>
    <n v="24"/>
    <n v="980"/>
    <n v="23520"/>
    <x v="1"/>
    <x v="0"/>
    <x v="1"/>
    <x v="1"/>
    <x v="11"/>
  </r>
  <r>
    <n v="546"/>
    <x v="2"/>
    <x v="4"/>
    <x v="23"/>
    <n v="24"/>
    <n v="670"/>
    <n v="16080"/>
    <x v="2"/>
    <x v="4"/>
    <x v="2"/>
    <x v="1"/>
    <x v="11"/>
  </r>
  <r>
    <n v="547"/>
    <x v="2"/>
    <x v="1"/>
    <x v="23"/>
    <n v="36"/>
    <n v="760"/>
    <n v="27360"/>
    <x v="2"/>
    <x v="1"/>
    <x v="2"/>
    <x v="1"/>
    <x v="11"/>
  </r>
  <r>
    <n v="548"/>
    <x v="3"/>
    <x v="2"/>
    <x v="23"/>
    <n v="36"/>
    <n v="840"/>
    <n v="30240"/>
    <x v="3"/>
    <x v="2"/>
    <x v="3"/>
    <x v="0"/>
    <x v="11"/>
  </r>
  <r>
    <n v="549"/>
    <x v="3"/>
    <x v="5"/>
    <x v="23"/>
    <n v="24"/>
    <n v="870"/>
    <n v="20880"/>
    <x v="3"/>
    <x v="5"/>
    <x v="3"/>
    <x v="0"/>
    <x v="11"/>
  </r>
  <r>
    <n v="550"/>
    <x v="4"/>
    <x v="3"/>
    <x v="23"/>
    <n v="18"/>
    <n v="750"/>
    <n v="13500"/>
    <x v="4"/>
    <x v="3"/>
    <x v="4"/>
    <x v="0"/>
    <x v="11"/>
  </r>
  <r>
    <n v="551"/>
    <x v="5"/>
    <x v="6"/>
    <x v="23"/>
    <n v="12"/>
    <n v="680"/>
    <n v="8160"/>
    <x v="5"/>
    <x v="6"/>
    <x v="5"/>
    <x v="1"/>
    <x v="11"/>
  </r>
  <r>
    <n v="552"/>
    <x v="6"/>
    <x v="2"/>
    <x v="23"/>
    <n v="24"/>
    <n v="840"/>
    <n v="20160"/>
    <x v="6"/>
    <x v="2"/>
    <x v="0"/>
    <x v="0"/>
    <x v="11"/>
  </r>
  <r>
    <n v="553"/>
    <x v="7"/>
    <x v="6"/>
    <x v="23"/>
    <n v="24"/>
    <n v="680"/>
    <n v="16320"/>
    <x v="7"/>
    <x v="6"/>
    <x v="1"/>
    <x v="1"/>
    <x v="11"/>
  </r>
  <r>
    <n v="554"/>
    <x v="7"/>
    <x v="2"/>
    <x v="23"/>
    <n v="18"/>
    <n v="840"/>
    <n v="15120"/>
    <x v="7"/>
    <x v="2"/>
    <x v="1"/>
    <x v="1"/>
    <x v="11"/>
  </r>
  <r>
    <n v="555"/>
    <x v="2"/>
    <x v="3"/>
    <x v="23"/>
    <n v="24"/>
    <n v="750"/>
    <n v="18000"/>
    <x v="2"/>
    <x v="3"/>
    <x v="2"/>
    <x v="1"/>
    <x v="11"/>
  </r>
  <r>
    <n v="556"/>
    <x v="3"/>
    <x v="0"/>
    <x v="23"/>
    <n v="24"/>
    <n v="980"/>
    <n v="23520"/>
    <x v="3"/>
    <x v="0"/>
    <x v="3"/>
    <x v="0"/>
    <x v="11"/>
  </r>
  <r>
    <n v="557"/>
    <x v="4"/>
    <x v="4"/>
    <x v="23"/>
    <n v="24"/>
    <n v="670"/>
    <n v="16080"/>
    <x v="4"/>
    <x v="4"/>
    <x v="4"/>
    <x v="0"/>
    <x v="11"/>
  </r>
  <r>
    <n v="558"/>
    <x v="5"/>
    <x v="1"/>
    <x v="23"/>
    <n v="36"/>
    <n v="760"/>
    <n v="27360"/>
    <x v="5"/>
    <x v="1"/>
    <x v="5"/>
    <x v="1"/>
    <x v="11"/>
  </r>
  <r>
    <n v="559"/>
    <x v="6"/>
    <x v="3"/>
    <x v="23"/>
    <n v="36"/>
    <n v="750"/>
    <n v="27000"/>
    <x v="6"/>
    <x v="3"/>
    <x v="0"/>
    <x v="0"/>
    <x v="11"/>
  </r>
  <r>
    <n v="560"/>
    <x v="7"/>
    <x v="0"/>
    <x v="23"/>
    <n v="24"/>
    <n v="980"/>
    <n v="23520"/>
    <x v="7"/>
    <x v="0"/>
    <x v="1"/>
    <x v="1"/>
    <x v="1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">
  <r>
    <n v="1"/>
    <x v="0"/>
    <s v="REF-02"/>
    <d v="2018-01-15T00:00:00"/>
    <n v="36"/>
  </r>
  <r>
    <n v="2"/>
    <x v="0"/>
    <s v="REF-04"/>
    <d v="2018-01-15T00:00:00"/>
    <n v="12"/>
  </r>
  <r>
    <n v="3"/>
    <x v="1"/>
    <s v="REF-02"/>
    <d v="2018-01-15T00:00:00"/>
    <n v="12"/>
  </r>
  <r>
    <n v="4"/>
    <x v="1"/>
    <s v="REF-04"/>
    <d v="2018-01-15T00:00:00"/>
    <n v="24"/>
  </r>
  <r>
    <n v="5"/>
    <x v="1"/>
    <s v="REF-05"/>
    <d v="2018-01-15T00:00:00"/>
    <n v="18"/>
  </r>
  <r>
    <n v="6"/>
    <x v="2"/>
    <s v="REF-01"/>
    <d v="2018-01-15T00:00:00"/>
    <n v="12"/>
  </r>
  <r>
    <n v="7"/>
    <x v="2"/>
    <s v="REF-02"/>
    <d v="2018-01-15T00:00:00"/>
    <n v="18"/>
  </r>
  <r>
    <n v="8"/>
    <x v="3"/>
    <s v="REF-03"/>
    <d v="2018-01-15T00:00:00"/>
    <n v="24"/>
  </r>
  <r>
    <n v="9"/>
    <x v="3"/>
    <s v="REF-04"/>
    <d v="2018-01-15T00:00:00"/>
    <n v="12"/>
  </r>
  <r>
    <n v="10"/>
    <x v="3"/>
    <s v="REF-05"/>
    <d v="2018-02-15T00:00:00"/>
    <n v="24"/>
  </r>
  <r>
    <n v="11"/>
    <x v="3"/>
    <s v="REF-07"/>
    <d v="2018-02-15T00:00:00"/>
    <n v="24"/>
  </r>
  <r>
    <n v="12"/>
    <x v="4"/>
    <s v="REF-01"/>
    <d v="2018-02-15T00:00:00"/>
    <n v="36"/>
  </r>
  <r>
    <n v="13"/>
    <x v="5"/>
    <s v="REF-08"/>
    <d v="2018-02-15T00:00:00"/>
    <n v="24"/>
  </r>
  <r>
    <n v="14"/>
    <x v="6"/>
    <s v="REF-08"/>
    <d v="2018-02-15T00:00:00"/>
    <n v="36"/>
  </r>
  <r>
    <n v="15"/>
    <x v="7"/>
    <s v="REF-02"/>
    <d v="2018-02-15T00:00:00"/>
    <n v="24"/>
  </r>
  <r>
    <n v="16"/>
    <x v="7"/>
    <s v="REF-05"/>
    <d v="2018-02-15T00:00:00"/>
    <n v="3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637D00E-276A-46B3-B030-CBD0B290F226}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showHeaders="0" outline="1" outlineData="1" multipleFieldFilters="0">
  <location ref="A3:A4" firstHeaderRow="1" firstDataRow="1" firstDataCol="0"/>
  <pivotFields count="14">
    <pivotField showAll="0"/>
    <pivotField showAll="0"/>
    <pivotField showAll="0"/>
    <pivotField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showAll="0"/>
    <pivotField showAll="0"/>
    <pivotField showAll="0"/>
    <pivotField showAll="0">
      <items count="10">
        <item x="2"/>
        <item x="0"/>
        <item x="1"/>
        <item x="5"/>
        <item x="4"/>
        <item x="7"/>
        <item x="3"/>
        <item x="6"/>
        <item m="1" x="8"/>
        <item t="default"/>
      </items>
    </pivotField>
    <pivotField showAll="0" sortType="ascending">
      <items count="10">
        <item x="4"/>
        <item x="1"/>
        <item x="2"/>
        <item x="0"/>
        <item x="3"/>
        <item x="7"/>
        <item x="5"/>
        <item x="6"/>
        <item m="1" x="8"/>
        <item t="default"/>
      </items>
    </pivotField>
    <pivotField showAll="0" sortType="ascending">
      <items count="7">
        <item x="0"/>
        <item x="3"/>
        <item x="4"/>
        <item x="2"/>
        <item x="5"/>
        <item x="1"/>
        <item t="default"/>
      </items>
    </pivotField>
    <pivotField multipleItemSelectionAllowed="1" showAll="0"/>
    <pivotField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showAll="0">
      <items count="5">
        <item sd="0" x="0"/>
        <item sd="0" x="1"/>
        <item sd="0" x="2"/>
        <item sd="0" x="3"/>
        <item t="default"/>
      </items>
    </pivotField>
  </pivotFields>
  <rowItems count="1">
    <i/>
  </rowItems>
  <colItems count="1">
    <i/>
  </colItems>
  <dataFields count="1">
    <dataField name="Suma de CANTIDAD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0E7B3A7-ADA4-467B-96F9-4DB0A004B717}" name="TablaDinámica2" cacheId="0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createdVersion="6" indent="0" outline="1" outlineData="1" multipleFieldFilters="0">
  <location ref="A3:M10" firstHeaderRow="1" firstDataRow="2" firstDataCol="1"/>
  <pivotFields count="14">
    <pivotField showAll="0"/>
    <pivotField showAll="0"/>
    <pivotField showAll="0"/>
    <pivotField numFmtId="167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showAll="0"/>
    <pivotField numFmtId="166" showAll="0"/>
    <pivotField numFmtId="166" showAll="0"/>
    <pivotField showAll="0"/>
    <pivotField showAll="0"/>
    <pivotField axis="axisRow" showAll="0" nonAutoSortDefault="1">
      <items count="7">
        <item x="5"/>
        <item x="1"/>
        <item x="0"/>
        <item x="4"/>
        <item x="3"/>
        <item x="2"/>
        <item t="default"/>
      </items>
    </pivotField>
    <pivotField showAll="0"/>
    <pivotField axis="axisCol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showAll="0">
      <items count="5">
        <item sd="0" x="0"/>
        <item sd="0" x="1"/>
        <item sd="0" x="2"/>
        <item sd="0" x="3"/>
        <item t="default"/>
      </items>
    </pivotField>
  </pivotFields>
  <rowFields count="1">
    <field x="9"/>
  </rowFields>
  <rowItems count="6">
    <i>
      <x/>
    </i>
    <i>
      <x v="1"/>
    </i>
    <i>
      <x v="2"/>
    </i>
    <i>
      <x v="3"/>
    </i>
    <i>
      <x v="4"/>
    </i>
    <i>
      <x v="5"/>
    </i>
  </rowItems>
  <colFields count="1">
    <field x="11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colItems>
  <dataFields count="1">
    <dataField name="Suma de CANTIDAD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2700136-B049-4DBB-A12E-9B17FA8E798A}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H7" firstHeaderRow="1" firstDataRow="2" firstDataCol="1"/>
  <pivotFields count="14">
    <pivotField showAll="0"/>
    <pivotField showAll="0"/>
    <pivotField showAll="0"/>
    <pivotField numFmtId="167" showAll="0"/>
    <pivotField dataField="1" showAll="0"/>
    <pivotField numFmtId="166" showAll="0"/>
    <pivotField numFmtId="166" showAll="0"/>
    <pivotField showAll="0"/>
    <pivotField axis="axisRow" showAll="0" measureFilter="1">
      <items count="10">
        <item x="4"/>
        <item x="1"/>
        <item x="2"/>
        <item x="0"/>
        <item x="3"/>
        <item x="7"/>
        <item x="5"/>
        <item x="6"/>
        <item m="1" x="8"/>
        <item t="default"/>
      </items>
    </pivotField>
    <pivotField axis="axisCol" showAll="0" nonAutoSortDefault="1">
      <items count="7">
        <item x="5"/>
        <item x="1"/>
        <item x="0"/>
        <item x="4"/>
        <item x="3"/>
        <item x="2"/>
        <item t="default"/>
      </items>
    </pivotField>
    <pivotField showAll="0"/>
    <pivotField showAll="0"/>
    <pivotField showAll="0" defaultSubtotal="0"/>
    <pivotField showAll="0" defaultSubtotal="0"/>
  </pivotFields>
  <rowFields count="1">
    <field x="8"/>
  </rowFields>
  <rowItems count="3">
    <i>
      <x v="5"/>
    </i>
    <i>
      <x v="6"/>
    </i>
    <i t="grand">
      <x/>
    </i>
  </rowItems>
  <colFields count="1">
    <field x="9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a de CANTIDAD" fld="4" baseField="0" baseItem="0"/>
  </dataFields>
  <pivotTableStyleInfo name="PivotStyleLight16" showRowHeaders="1" showColHeaders="1" showRowStripes="0" showColStripes="0" showLastColumn="1"/>
  <filters count="1">
    <filter fld="8" type="valueLessThan" evalOrder="-1" id="13" iMeasureFld="0">
      <autoFilter ref="A1">
        <filterColumn colId="0">
          <customFilters>
            <customFilter operator="lessThan" val="100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040CACB-7444-4436-81FF-062EF72F84DF}" name="TablaDinámica3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G3:H12" firstHeaderRow="1" firstDataRow="1" firstDataCol="1"/>
  <pivotFields count="5">
    <pivotField showAll="0"/>
    <pivotField axis="axisRow" showAll="0">
      <items count="9">
        <item x="1"/>
        <item x="0"/>
        <item x="3"/>
        <item x="4"/>
        <item x="2"/>
        <item x="5"/>
        <item x="6"/>
        <item x="7"/>
        <item t="default"/>
      </items>
    </pivotField>
    <pivotField showAll="0"/>
    <pivotField numFmtId="167" showAll="0"/>
    <pivotField dataField="1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a de CANTIDAD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E4E71F2-5A9E-4407-BB57-46BAE39B74DA}" name="TablaDinámica1" cacheId="0" applyNumberFormats="0" applyBorderFormats="0" applyFontFormats="0" applyPatternFormats="0" applyAlignmentFormats="0" applyWidthHeightFormats="1" dataCaption="Valores" updatedVersion="6" minRefreshableVersion="5" useAutoFormatting="1" itemPrintTitles="1" createdVersion="6" indent="0" outline="1" outlineData="1" multipleFieldFilters="0">
  <location ref="A10:B17" firstHeaderRow="1" firstDataRow="1" firstDataCol="1"/>
  <pivotFields count="14">
    <pivotField showAll="0"/>
    <pivotField showAll="0">
      <items count="9">
        <item x="1"/>
        <item x="0"/>
        <item x="3"/>
        <item x="4"/>
        <item x="2"/>
        <item x="5"/>
        <item x="6"/>
        <item x="7"/>
        <item t="default"/>
      </items>
    </pivotField>
    <pivotField showAll="0"/>
    <pivotField numFmtId="167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showAll="0"/>
    <pivotField numFmtId="166" showAll="0"/>
    <pivotField numFmtId="166" showAll="0"/>
    <pivotField showAll="0"/>
    <pivotField showAll="0"/>
    <pivotField axis="axisRow" showAll="0">
      <items count="7">
        <item x="0"/>
        <item x="3"/>
        <item x="4"/>
        <item x="2"/>
        <item x="5"/>
        <item x="1"/>
        <item t="default"/>
      </items>
    </pivotField>
    <pivotField showAll="0"/>
    <pivotField showAll="0"/>
    <pivotField showAll="0" defaultSubtotal="0"/>
    <pivotField showAll="0" defaultSubtotal="0"/>
  </pivotFields>
  <rowFields count="1">
    <field x="9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a de CANTIDAD" fld="4" baseField="0" baseItem="15429208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BB84ACD-4483-4A5A-B708-CED8846506ED}" name="TablaDiná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D10:E13" firstHeaderRow="1" firstDataRow="1" firstDataCol="1"/>
  <pivotFields count="14">
    <pivotField showAll="0"/>
    <pivotField showAll="0"/>
    <pivotField showAll="0">
      <items count="9">
        <item x="3"/>
        <item x="0"/>
        <item x="4"/>
        <item x="1"/>
        <item x="2"/>
        <item x="7"/>
        <item x="5"/>
        <item x="6"/>
        <item t="default"/>
      </items>
    </pivotField>
    <pivotField numFmtId="167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showAll="0"/>
    <pivotField numFmtId="166" showAll="0"/>
    <pivotField numFmtId="166"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 defaultSubtotal="0"/>
    <pivotField showAll="0" defaultSubtotal="0"/>
  </pivotFields>
  <rowFields count="1">
    <field x="10"/>
  </rowFields>
  <rowItems count="3">
    <i>
      <x/>
    </i>
    <i>
      <x v="1"/>
    </i>
    <i t="grand">
      <x/>
    </i>
  </rowItems>
  <colItems count="1">
    <i/>
  </colItems>
  <dataFields count="1">
    <dataField name="Suma de CANTIDAD" fld="4" baseField="0" baseItem="15429208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MES_TEXTO" xr10:uid="{E878EB4E-504B-4ECE-86CE-B7D641716E1F}" sourceName="MES TEXTO">
  <pivotTables>
    <pivotTable tabId="16" name="TablaDinámica2"/>
  </pivotTables>
  <data>
    <tabular pivotCacheId="2118176036">
      <items count="12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MES TEXTO" xr10:uid="{59D1E08D-07CA-4879-B92A-49684DCBE981}" cache="SegmentaciónDeDatos_MES_TEXTO" caption="MES TEXTO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ED7C27E-1FD0-4C80-98EF-311BD7CBDC61}" name="tbl_PEDIDOS" displayName="tbl_PEDIDOS" ref="A1:L561" totalsRowShown="0">
  <autoFilter ref="A1:L561" xr:uid="{09122562-0D11-4671-8D25-5D438A124136}"/>
  <sortState xmlns:xlrd2="http://schemas.microsoft.com/office/spreadsheetml/2017/richdata2" ref="A2:I561">
    <sortCondition ref="A1"/>
  </sortState>
  <tableColumns count="12">
    <tableColumn id="1" xr3:uid="{EABEF676-6D42-4E14-8BDD-181CBD0AD231}" name="ID_PEDIDOS"/>
    <tableColumn id="2" xr3:uid="{EE81C78E-E58A-4952-8EC2-024A2CEFCCD6}" name="id_CLIENTE"/>
    <tableColumn id="3" xr3:uid="{9D8FABCD-8FC4-484B-BB6C-D533F7C5940D}" name="id_PRODUCTO"/>
    <tableColumn id="4" xr3:uid="{A0DD05AD-3909-4346-80A0-BED57C5EF827}" name="FECHA"/>
    <tableColumn id="5" xr3:uid="{DA8C3468-0557-482E-8127-D17F53832EA4}" name="CANTIDAD"/>
    <tableColumn id="6" xr3:uid="{6BC8940C-3BFA-45DA-8F6F-7E7159AD2063}" name="VR UNIT">
      <calculatedColumnFormula>VLOOKUP(C2,tbl_PRODUCTOS[],3,0)</calculatedColumnFormula>
    </tableColumn>
    <tableColumn id="7" xr3:uid="{1398400F-140E-4EA8-B9FE-294E46F5B3BE}" name="VR TOTAL">
      <calculatedColumnFormula>E2*F2</calculatedColumnFormula>
    </tableColumn>
    <tableColumn id="8" xr3:uid="{728032CC-46C7-4F0D-BA13-A0E889BB14DE}" name="NOMBRE DEL CLIENTE">
      <calculatedColumnFormula>VLOOKUP(B2,tbl_CLIENTES[#Data],2,0)</calculatedColumnFormula>
    </tableColumn>
    <tableColumn id="9" xr3:uid="{8B08BB4E-4CA6-4FA8-8619-A8AFE40DFEE4}" name="NOMBRE PRODUCTO">
      <calculatedColumnFormula>VLOOKUP(C2,tbl_PRODUCTOS[#Data],2,0)</calculatedColumnFormula>
    </tableColumn>
    <tableColumn id="11" xr3:uid="{0633C848-74B1-4AE4-9152-B95BD6C63484}" name="PAIS" dataDxfId="23">
      <calculatedColumnFormula>VLOOKUP(B2,tbl_CLIENTES[#Data],3,0)</calculatedColumnFormula>
    </tableColumn>
    <tableColumn id="12" xr3:uid="{AA280B06-146B-48BD-AE66-4EE1838FC5F5}" name="DISTRIBUIDOR" dataDxfId="22">
      <calculatedColumnFormula>VLOOKUP(B2,tbl_CLIENTES[#Data],5,0)</calculatedColumnFormula>
    </tableColumn>
    <tableColumn id="10" xr3:uid="{5FA43B99-F23F-42F5-8DD9-C0A6DC69724A}" name="MES TEXTO" dataDxfId="21">
      <calculatedColumnFormula>VLOOKUP(MONTH(tbl_PEDIDOS[[#This Row],[FECHA]]),mtz_MESES,2,0
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bl_CLIENTES" displayName="tbl_CLIENTES" ref="A1:E12" totalsRowShown="0" headerRowDxfId="20" headerRowCellStyle="20% - Énfasis6" dataCellStyle="20% - Énfasis6">
  <autoFilter ref="A1:E12" xr:uid="{00000000-0009-0000-0100-000002000000}"/>
  <tableColumns count="5">
    <tableColumn id="1" xr3:uid="{00000000-0010-0000-0100-000001000000}" name="ID_CLIENTES" dataDxfId="19"/>
    <tableColumn id="2" xr3:uid="{00000000-0010-0000-0100-000002000000}" name="NOMBRE DEL CLIENTE" dataDxfId="18"/>
    <tableColumn id="3" xr3:uid="{00000000-0010-0000-0100-000003000000}" name="id_PAIS" dataDxfId="17"/>
    <tableColumn id="4" xr3:uid="{00000000-0010-0000-0100-000004000000}" name="CIUDAD" dataDxfId="16"/>
    <tableColumn id="5" xr3:uid="{00000000-0010-0000-0100-000005000000}" name="DISTRIBUIDOR" dataDxfId="15" dataCellStyle="20% - Énfasis6">
      <calculatedColumnFormula>VLOOKUP(tbl_CLIENTES[[#This Row],[id_PAIS]],tbl_PAISES[#Data],2,0)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bl_PRODUCTOS" displayName="tbl_PRODUCTOS" ref="A1:C9" totalsRowShown="0" headerRowDxfId="14">
  <autoFilter ref="A1:C9" xr:uid="{00000000-0009-0000-0100-000004000000}"/>
  <tableColumns count="3">
    <tableColumn id="1" xr3:uid="{00000000-0010-0000-0300-000001000000}" name="ID_PRODUCTOS"/>
    <tableColumn id="2" xr3:uid="{00000000-0010-0000-0300-000002000000}" name="NOMBRE PRODUCTO"/>
    <tableColumn id="3" xr3:uid="{00000000-0010-0000-0300-000003000000}" name="Precio_x000a_($ USD)" dataDxfId="1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bl_PAISES" displayName="tbl_PAISES" ref="A1:B7" totalsRowShown="0" headerRowDxfId="12" dataDxfId="11">
  <autoFilter ref="A1:B7" xr:uid="{00000000-0009-0000-0100-000003000000}"/>
  <tableColumns count="2">
    <tableColumn id="1" xr3:uid="{00000000-0010-0000-0200-000001000000}" name="ID_PAIS" dataDxfId="10"/>
    <tableColumn id="2" xr3:uid="{00000000-0010-0000-0200-000002000000}" name="DISTRIBUIDOR" dataDxfId="9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8EC92D6-BFA0-49D9-80FC-88C19275230C}" name="tbl_CACHE" displayName="tbl_CACHE" ref="A1:E17" totalsRowShown="0" headerRowDxfId="8" headerRowBorderDxfId="7" tableBorderDxfId="6" totalsRowBorderDxfId="5">
  <autoFilter ref="A1:E17" xr:uid="{9480EB6B-AC66-4FDA-9608-30DD7FBAFA2A}"/>
  <tableColumns count="5">
    <tableColumn id="1" xr3:uid="{80906D4D-0621-42EA-975F-0560A87F7EB2}" name="ID_PEDIDOS" dataDxfId="4"/>
    <tableColumn id="2" xr3:uid="{F4A3FCE4-FE5A-4753-B8C4-D6FB019B06FB}" name="CLIENTE" dataDxfId="3"/>
    <tableColumn id="3" xr3:uid="{7E50D2AF-1589-4968-8CA8-DA63C0E20A6F}" name="PRODUCTO" dataDxfId="2"/>
    <tableColumn id="4" xr3:uid="{73918256-4FE2-455A-AE82-540DF25B3BA2}" name="FECHA" dataDxfId="1"/>
    <tableColumn id="5" xr3:uid="{249D454E-549E-4D27-B76A-26C28EE905E0}" name="CANTIDAD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imelineCaches/timelineCache1.xml><?xml version="1.0" encoding="utf-8"?>
<timelineCacheDefinition xmlns="http://schemas.microsoft.com/office/spreadsheetml/2010/11/main" xmlns:x15="http://schemas.microsoft.com/office/spreadsheetml/2010/11/main" xmlns:mc="http://schemas.openxmlformats.org/markup-compatibility/2006" xmlns:xr10="http://schemas.microsoft.com/office/spreadsheetml/2016/revision10" mc:Ignorable="xr10" name="NativeTimeline_FECHA" xr10:uid="{97C362D7-409B-457A-BB9F-916078EA9203}" sourceName="FECHA">
  <pivotTables>
    <pivotTable tabId="16" name="TablaDinámica1"/>
  </pivotTables>
  <state minimalRefreshVersion="6" lastRefreshVersion="6" pivotCacheId="2118176036" filterType="unknown">
    <bounds startDate="2018-01-01T00:00:00" endDate="2020-01-01T00:00:00"/>
  </state>
</timelineCacheDefinition>
</file>

<file path=xl/timelines/timeline1.xml><?xml version="1.0" encoding="utf-8"?>
<timelines xmlns="http://schemas.microsoft.com/office/spreadsheetml/2010/11/main" xmlns:mc="http://schemas.openxmlformats.org/markup-compatibility/2006" xmlns:x="http://schemas.openxmlformats.org/spreadsheetml/2006/main" xmlns:xr10="http://schemas.microsoft.com/office/spreadsheetml/2016/revision10" mc:Ignorable="x xr10">
  <timeline name="FECHA" xr10:uid="{1C65F42B-7EEB-420F-B237-DCD7E09EF38A}" cache="NativeTimeline_FECHA" caption="FECHA" level="0" selectionLevel="0" scrollPosition="2018-01-01T00:00:00"/>
</timeline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ivotTable" Target="../pivotTables/pivotTable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ivotTable" Target="../pivotTables/pivotTable6.xml"/><Relationship Id="rId1" Type="http://schemas.openxmlformats.org/officeDocument/2006/relationships/pivotTable" Target="../pivotTables/pivotTable5.xml"/><Relationship Id="rId6" Type="http://schemas.microsoft.com/office/2011/relationships/timeline" Target="../timelines/timeline1.xml"/><Relationship Id="rId5" Type="http://schemas.microsoft.com/office/2007/relationships/slicer" Target="../slicers/slicer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077B7-9FDA-44AC-9297-9E1B1979CC89}">
  <sheetPr>
    <tabColor theme="8" tint="-0.249977111117893"/>
  </sheetPr>
  <dimension ref="A1:L1360"/>
  <sheetViews>
    <sheetView tabSelected="1" workbookViewId="0"/>
  </sheetViews>
  <sheetFormatPr baseColWidth="10" defaultRowHeight="15" x14ac:dyDescent="0.25"/>
  <cols>
    <col min="1" max="1" width="13.7109375" customWidth="1"/>
    <col min="2" max="2" width="13.140625" customWidth="1"/>
    <col min="3" max="3" width="16.7109375" customWidth="1"/>
    <col min="4" max="4" width="10.5703125" customWidth="1"/>
    <col min="5" max="5" width="12.7109375" customWidth="1"/>
    <col min="6" max="6" width="11.85546875" customWidth="1"/>
    <col min="7" max="7" width="12.5703125" customWidth="1"/>
    <col min="8" max="8" width="23.85546875" customWidth="1"/>
    <col min="9" max="9" width="23.42578125" customWidth="1"/>
    <col min="11" max="11" width="18.42578125" bestFit="1" customWidth="1"/>
    <col min="12" max="12" width="13" customWidth="1"/>
  </cols>
  <sheetData>
    <row r="1" spans="1:12" x14ac:dyDescent="0.25">
      <c r="A1" t="s">
        <v>66</v>
      </c>
      <c r="B1" s="11" t="s">
        <v>70</v>
      </c>
      <c r="C1" s="12" t="s">
        <v>71</v>
      </c>
      <c r="D1" t="s">
        <v>0</v>
      </c>
      <c r="E1" t="s">
        <v>52</v>
      </c>
      <c r="F1" s="12" t="s">
        <v>47</v>
      </c>
      <c r="G1" s="13" t="s">
        <v>48</v>
      </c>
      <c r="H1" s="11" t="s">
        <v>1</v>
      </c>
      <c r="I1" s="12" t="s">
        <v>2</v>
      </c>
      <c r="J1" s="10" t="s">
        <v>69</v>
      </c>
      <c r="K1" s="10" t="s">
        <v>49</v>
      </c>
      <c r="L1" t="s">
        <v>72</v>
      </c>
    </row>
    <row r="2" spans="1:12" x14ac:dyDescent="0.25">
      <c r="A2" s="25">
        <v>1</v>
      </c>
      <c r="B2" s="27" t="s">
        <v>53</v>
      </c>
      <c r="C2" s="28" t="s">
        <v>4</v>
      </c>
      <c r="D2" s="26">
        <v>43115</v>
      </c>
      <c r="E2" s="25">
        <v>36</v>
      </c>
      <c r="F2" s="14">
        <f>VLOOKUP(C2,tbl_PRODUCTOS[],3,0)</f>
        <v>980</v>
      </c>
      <c r="G2" s="15">
        <f t="shared" ref="G2:G65" si="0">E2*F2</f>
        <v>35280</v>
      </c>
      <c r="H2" s="16" t="str">
        <f>VLOOKUP(B2,tbl_CLIENTES[#Data],2,0)</f>
        <v>Éxito</v>
      </c>
      <c r="I2" s="16" t="str">
        <f>VLOOKUP(C2,tbl_PRODUCTOS[#Data],2,0)</f>
        <v>Iphone 10</v>
      </c>
      <c r="J2" s="17" t="str">
        <f>VLOOKUP(B2,tbl_CLIENTES[#Data],3,0)</f>
        <v>Colombia</v>
      </c>
      <c r="K2" s="17" t="str">
        <f>VLOOKUP(B2,tbl_CLIENTES[#Data],5,0)</f>
        <v>Dist 1</v>
      </c>
      <c r="L2" t="str">
        <f>VLOOKUP(MONTH(tbl_PEDIDOS[[#This Row],[FECHA]]),mtz_MESES,2,0
)</f>
        <v>Ene</v>
      </c>
    </row>
    <row r="3" spans="1:12" x14ac:dyDescent="0.25">
      <c r="A3" s="25">
        <v>2</v>
      </c>
      <c r="B3" s="27" t="s">
        <v>53</v>
      </c>
      <c r="C3" s="28" t="s">
        <v>5</v>
      </c>
      <c r="D3" s="26">
        <v>43115</v>
      </c>
      <c r="E3" s="25">
        <v>12</v>
      </c>
      <c r="F3" s="14">
        <f>VLOOKUP(C3,tbl_PRODUCTOS[],3,0)</f>
        <v>760</v>
      </c>
      <c r="G3" s="15">
        <f t="shared" si="0"/>
        <v>9120</v>
      </c>
      <c r="H3" s="16" t="str">
        <f>VLOOKUP(B3,tbl_CLIENTES[#Data],2,0)</f>
        <v>Éxito</v>
      </c>
      <c r="I3" s="16" t="str">
        <f>VLOOKUP(C3,tbl_PRODUCTOS[#Data],2,0)</f>
        <v>Galaxy S8</v>
      </c>
      <c r="J3" s="17" t="str">
        <f>VLOOKUP(B3,tbl_CLIENTES[#Data],3,0)</f>
        <v>Colombia</v>
      </c>
      <c r="K3" s="17" t="str">
        <f>VLOOKUP(B3,tbl_CLIENTES[#Data],5,0)</f>
        <v>Dist 1</v>
      </c>
      <c r="L3" t="str">
        <f>VLOOKUP(MONTH(tbl_PEDIDOS[[#This Row],[FECHA]]),mtz_MESES,2,0
)</f>
        <v>Ene</v>
      </c>
    </row>
    <row r="4" spans="1:12" x14ac:dyDescent="0.25">
      <c r="A4" s="25">
        <v>3</v>
      </c>
      <c r="B4" s="27" t="s">
        <v>54</v>
      </c>
      <c r="C4" s="28" t="s">
        <v>4</v>
      </c>
      <c r="D4" s="26">
        <v>43115</v>
      </c>
      <c r="E4" s="25">
        <v>12</v>
      </c>
      <c r="F4" s="14">
        <f>VLOOKUP(C4,tbl_PRODUCTOS[],3,0)</f>
        <v>980</v>
      </c>
      <c r="G4" s="15">
        <f t="shared" si="0"/>
        <v>11760</v>
      </c>
      <c r="H4" s="16" t="str">
        <f>VLOOKUP(B4,tbl_CLIENTES[#Data],2,0)</f>
        <v>Jumbo</v>
      </c>
      <c r="I4" s="16" t="str">
        <f>VLOOKUP(C4,tbl_PRODUCTOS[#Data],2,0)</f>
        <v>Iphone 10</v>
      </c>
      <c r="J4" s="17" t="str">
        <f>VLOOKUP(B4,tbl_CLIENTES[#Data],3,0)</f>
        <v>Chile</v>
      </c>
      <c r="K4" s="17" t="str">
        <f>VLOOKUP(B4,tbl_CLIENTES[#Data],5,0)</f>
        <v>Dist 2</v>
      </c>
      <c r="L4" t="str">
        <f>VLOOKUP(MONTH(tbl_PEDIDOS[[#This Row],[FECHA]]),mtz_MESES,2,0
)</f>
        <v>Ene</v>
      </c>
    </row>
    <row r="5" spans="1:12" x14ac:dyDescent="0.25">
      <c r="A5" s="25">
        <v>4</v>
      </c>
      <c r="B5" s="27" t="s">
        <v>54</v>
      </c>
      <c r="C5" s="28" t="s">
        <v>5</v>
      </c>
      <c r="D5" s="26">
        <v>43115</v>
      </c>
      <c r="E5" s="25">
        <v>24</v>
      </c>
      <c r="F5" s="14">
        <f>VLOOKUP(C5,tbl_PRODUCTOS[],3,0)</f>
        <v>760</v>
      </c>
      <c r="G5" s="15">
        <f t="shared" si="0"/>
        <v>18240</v>
      </c>
      <c r="H5" s="16" t="str">
        <f>VLOOKUP(B5,tbl_CLIENTES[#Data],2,0)</f>
        <v>Jumbo</v>
      </c>
      <c r="I5" s="16" t="str">
        <f>VLOOKUP(C5,tbl_PRODUCTOS[#Data],2,0)</f>
        <v>Galaxy S8</v>
      </c>
      <c r="J5" s="17" t="str">
        <f>VLOOKUP(B5,tbl_CLIENTES[#Data],3,0)</f>
        <v>Chile</v>
      </c>
      <c r="K5" s="17" t="str">
        <f>VLOOKUP(B5,tbl_CLIENTES[#Data],5,0)</f>
        <v>Dist 2</v>
      </c>
      <c r="L5" t="str">
        <f>VLOOKUP(MONTH(tbl_PEDIDOS[[#This Row],[FECHA]]),mtz_MESES,2,0
)</f>
        <v>Ene</v>
      </c>
    </row>
    <row r="6" spans="1:12" x14ac:dyDescent="0.25">
      <c r="A6" s="25">
        <v>5</v>
      </c>
      <c r="B6" s="27" t="s">
        <v>54</v>
      </c>
      <c r="C6" s="28" t="s">
        <v>6</v>
      </c>
      <c r="D6" s="26">
        <v>43115</v>
      </c>
      <c r="E6" s="25">
        <v>18</v>
      </c>
      <c r="F6" s="14">
        <f>VLOOKUP(C6,tbl_PRODUCTOS[],3,0)</f>
        <v>840</v>
      </c>
      <c r="G6" s="15">
        <f t="shared" si="0"/>
        <v>15120</v>
      </c>
      <c r="H6" s="16" t="str">
        <f>VLOOKUP(B6,tbl_CLIENTES[#Data],2,0)</f>
        <v>Jumbo</v>
      </c>
      <c r="I6" s="16" t="str">
        <f>VLOOKUP(C6,tbl_PRODUCTOS[#Data],2,0)</f>
        <v>Galaxy S9</v>
      </c>
      <c r="J6" s="17" t="str">
        <f>VLOOKUP(B6,tbl_CLIENTES[#Data],3,0)</f>
        <v>Chile</v>
      </c>
      <c r="K6" s="17" t="str">
        <f>VLOOKUP(B6,tbl_CLIENTES[#Data],5,0)</f>
        <v>Dist 2</v>
      </c>
      <c r="L6" t="str">
        <f>VLOOKUP(MONTH(tbl_PEDIDOS[[#This Row],[FECHA]]),mtz_MESES,2,0
)</f>
        <v>Ene</v>
      </c>
    </row>
    <row r="7" spans="1:12" x14ac:dyDescent="0.25">
      <c r="A7" s="25">
        <v>6</v>
      </c>
      <c r="B7" s="27" t="s">
        <v>55</v>
      </c>
      <c r="C7" s="28" t="s">
        <v>3</v>
      </c>
      <c r="D7" s="26">
        <v>43115</v>
      </c>
      <c r="E7" s="25">
        <v>12</v>
      </c>
      <c r="F7" s="14">
        <f>VLOOKUP(C7,tbl_PRODUCTOS[],3,0)</f>
        <v>750</v>
      </c>
      <c r="G7" s="15">
        <f t="shared" si="0"/>
        <v>9000</v>
      </c>
      <c r="H7" s="16" t="str">
        <f>VLOOKUP(B7,tbl_CLIENTES[#Data],2,0)</f>
        <v>Disco</v>
      </c>
      <c r="I7" s="16" t="str">
        <f>VLOOKUP(C7,tbl_PRODUCTOS[#Data],2,0)</f>
        <v>Iphone 9</v>
      </c>
      <c r="J7" s="17" t="str">
        <f>VLOOKUP(B7,tbl_CLIENTES[#Data],3,0)</f>
        <v>Uruguay</v>
      </c>
      <c r="K7" s="17" t="str">
        <f>VLOOKUP(B7,tbl_CLIENTES[#Data],5,0)</f>
        <v>Dist 2</v>
      </c>
      <c r="L7" t="str">
        <f>VLOOKUP(MONTH(tbl_PEDIDOS[[#This Row],[FECHA]]),mtz_MESES,2,0
)</f>
        <v>Ene</v>
      </c>
    </row>
    <row r="8" spans="1:12" x14ac:dyDescent="0.25">
      <c r="A8" s="25">
        <v>7</v>
      </c>
      <c r="B8" s="27" t="s">
        <v>55</v>
      </c>
      <c r="C8" s="28" t="s">
        <v>4</v>
      </c>
      <c r="D8" s="26">
        <v>43115</v>
      </c>
      <c r="E8" s="25">
        <v>18</v>
      </c>
      <c r="F8" s="14">
        <f>VLOOKUP(C8,tbl_PRODUCTOS[],3,0)</f>
        <v>980</v>
      </c>
      <c r="G8" s="15">
        <f t="shared" si="0"/>
        <v>17640</v>
      </c>
      <c r="H8" s="16" t="str">
        <f>VLOOKUP(B8,tbl_CLIENTES[#Data],2,0)</f>
        <v>Disco</v>
      </c>
      <c r="I8" s="16" t="str">
        <f>VLOOKUP(C8,tbl_PRODUCTOS[#Data],2,0)</f>
        <v>Iphone 10</v>
      </c>
      <c r="J8" s="17" t="str">
        <f>VLOOKUP(B8,tbl_CLIENTES[#Data],3,0)</f>
        <v>Uruguay</v>
      </c>
      <c r="K8" s="17" t="str">
        <f>VLOOKUP(B8,tbl_CLIENTES[#Data],5,0)</f>
        <v>Dist 2</v>
      </c>
      <c r="L8" t="str">
        <f>VLOOKUP(MONTH(tbl_PEDIDOS[[#This Row],[FECHA]]),mtz_MESES,2,0
)</f>
        <v>Ene</v>
      </c>
    </row>
    <row r="9" spans="1:12" x14ac:dyDescent="0.25">
      <c r="A9" s="25">
        <v>8</v>
      </c>
      <c r="B9" s="27" t="s">
        <v>56</v>
      </c>
      <c r="C9" s="28" t="s">
        <v>44</v>
      </c>
      <c r="D9" s="26">
        <v>43115</v>
      </c>
      <c r="E9" s="25">
        <v>24</v>
      </c>
      <c r="F9" s="14">
        <f>VLOOKUP(C9,tbl_PRODUCTOS[],3,0)</f>
        <v>670</v>
      </c>
      <c r="G9" s="15">
        <f t="shared" si="0"/>
        <v>16080</v>
      </c>
      <c r="H9" s="16" t="str">
        <f>VLOOKUP(B9,tbl_CLIENTES[#Data],2,0)</f>
        <v>Tottus</v>
      </c>
      <c r="I9" s="16" t="str">
        <f>VLOOKUP(C9,tbl_PRODUCTOS[#Data],2,0)</f>
        <v>Galaxy S7</v>
      </c>
      <c r="J9" s="17" t="str">
        <f>VLOOKUP(B9,tbl_CLIENTES[#Data],3,0)</f>
        <v>Perú</v>
      </c>
      <c r="K9" s="17" t="str">
        <f>VLOOKUP(B9,tbl_CLIENTES[#Data],5,0)</f>
        <v>Dist 1</v>
      </c>
      <c r="L9" t="str">
        <f>VLOOKUP(MONTH(tbl_PEDIDOS[[#This Row],[FECHA]]),mtz_MESES,2,0
)</f>
        <v>Ene</v>
      </c>
    </row>
    <row r="10" spans="1:12" x14ac:dyDescent="0.25">
      <c r="A10" s="25">
        <v>9</v>
      </c>
      <c r="B10" s="27" t="s">
        <v>56</v>
      </c>
      <c r="C10" s="28" t="s">
        <v>5</v>
      </c>
      <c r="D10" s="26">
        <v>43115</v>
      </c>
      <c r="E10" s="25">
        <v>12</v>
      </c>
      <c r="F10" s="14">
        <f>VLOOKUP(C10,tbl_PRODUCTOS[],3,0)</f>
        <v>760</v>
      </c>
      <c r="G10" s="15">
        <f t="shared" si="0"/>
        <v>9120</v>
      </c>
      <c r="H10" s="16" t="str">
        <f>VLOOKUP(B10,tbl_CLIENTES[#Data],2,0)</f>
        <v>Tottus</v>
      </c>
      <c r="I10" s="16" t="str">
        <f>VLOOKUP(C10,tbl_PRODUCTOS[#Data],2,0)</f>
        <v>Galaxy S8</v>
      </c>
      <c r="J10" s="17" t="str">
        <f>VLOOKUP(B10,tbl_CLIENTES[#Data],3,0)</f>
        <v>Perú</v>
      </c>
      <c r="K10" s="17" t="str">
        <f>VLOOKUP(B10,tbl_CLIENTES[#Data],5,0)</f>
        <v>Dist 1</v>
      </c>
      <c r="L10" t="str">
        <f>VLOOKUP(MONTH(tbl_PEDIDOS[[#This Row],[FECHA]]),mtz_MESES,2,0
)</f>
        <v>Ene</v>
      </c>
    </row>
    <row r="11" spans="1:12" x14ac:dyDescent="0.25">
      <c r="A11" s="25">
        <v>10</v>
      </c>
      <c r="B11" s="27" t="s">
        <v>56</v>
      </c>
      <c r="C11" s="28" t="s">
        <v>6</v>
      </c>
      <c r="D11" s="26">
        <v>43146</v>
      </c>
      <c r="E11" s="25">
        <v>24</v>
      </c>
      <c r="F11" s="14">
        <f>VLOOKUP(C11,tbl_PRODUCTOS[],3,0)</f>
        <v>840</v>
      </c>
      <c r="G11" s="15">
        <f t="shared" si="0"/>
        <v>20160</v>
      </c>
      <c r="H11" s="16" t="str">
        <f>VLOOKUP(B11,tbl_CLIENTES[#Data],2,0)</f>
        <v>Tottus</v>
      </c>
      <c r="I11" s="16" t="str">
        <f>VLOOKUP(C11,tbl_PRODUCTOS[#Data],2,0)</f>
        <v>Galaxy S9</v>
      </c>
      <c r="J11" s="17" t="str">
        <f>VLOOKUP(B11,tbl_CLIENTES[#Data],3,0)</f>
        <v>Perú</v>
      </c>
      <c r="K11" s="17" t="str">
        <f>VLOOKUP(B11,tbl_CLIENTES[#Data],5,0)</f>
        <v>Dist 1</v>
      </c>
      <c r="L11" t="str">
        <f>VLOOKUP(MONTH(tbl_PEDIDOS[[#This Row],[FECHA]]),mtz_MESES,2,0
)</f>
        <v>Feb</v>
      </c>
    </row>
    <row r="12" spans="1:12" x14ac:dyDescent="0.25">
      <c r="A12" s="25">
        <v>11</v>
      </c>
      <c r="B12" s="27" t="s">
        <v>56</v>
      </c>
      <c r="C12" s="28" t="s">
        <v>45</v>
      </c>
      <c r="D12" s="26">
        <v>43146</v>
      </c>
      <c r="E12" s="25">
        <v>24</v>
      </c>
      <c r="F12" s="14">
        <f>VLOOKUP(C12,tbl_PRODUCTOS[],3,0)</f>
        <v>870</v>
      </c>
      <c r="G12" s="15">
        <f t="shared" si="0"/>
        <v>20880</v>
      </c>
      <c r="H12" s="16" t="str">
        <f>VLOOKUP(B12,tbl_CLIENTES[#Data],2,0)</f>
        <v>Tottus</v>
      </c>
      <c r="I12" s="16" t="str">
        <f>VLOOKUP(C12,tbl_PRODUCTOS[#Data],2,0)</f>
        <v>Motorola G3</v>
      </c>
      <c r="J12" s="17" t="str">
        <f>VLOOKUP(B12,tbl_CLIENTES[#Data],3,0)</f>
        <v>Perú</v>
      </c>
      <c r="K12" s="17" t="str">
        <f>VLOOKUP(B12,tbl_CLIENTES[#Data],5,0)</f>
        <v>Dist 1</v>
      </c>
      <c r="L12" t="str">
        <f>VLOOKUP(MONTH(tbl_PEDIDOS[[#This Row],[FECHA]]),mtz_MESES,2,0
)</f>
        <v>Feb</v>
      </c>
    </row>
    <row r="13" spans="1:12" x14ac:dyDescent="0.25">
      <c r="A13" s="25">
        <v>12</v>
      </c>
      <c r="B13" s="27" t="s">
        <v>57</v>
      </c>
      <c r="C13" s="28" t="s">
        <v>3</v>
      </c>
      <c r="D13" s="26">
        <v>43146</v>
      </c>
      <c r="E13" s="25">
        <v>36</v>
      </c>
      <c r="F13" s="14">
        <f>VLOOKUP(C13,tbl_PRODUCTOS[],3,0)</f>
        <v>750</v>
      </c>
      <c r="G13" s="15">
        <f t="shared" si="0"/>
        <v>27000</v>
      </c>
      <c r="H13" s="16" t="str">
        <f>VLOOKUP(B13,tbl_CLIENTES[#Data],2,0)</f>
        <v>Megamaxi</v>
      </c>
      <c r="I13" s="16" t="str">
        <f>VLOOKUP(C13,tbl_PRODUCTOS[#Data],2,0)</f>
        <v>Iphone 9</v>
      </c>
      <c r="J13" s="17" t="str">
        <f>VLOOKUP(B13,tbl_CLIENTES[#Data],3,0)</f>
        <v>Ecuador</v>
      </c>
      <c r="K13" s="17" t="str">
        <f>VLOOKUP(B13,tbl_CLIENTES[#Data],5,0)</f>
        <v>Dist 1</v>
      </c>
      <c r="L13" t="str">
        <f>VLOOKUP(MONTH(tbl_PEDIDOS[[#This Row],[FECHA]]),mtz_MESES,2,0
)</f>
        <v>Feb</v>
      </c>
    </row>
    <row r="14" spans="1:12" x14ac:dyDescent="0.25">
      <c r="A14" s="25">
        <v>13</v>
      </c>
      <c r="B14" s="27" t="s">
        <v>58</v>
      </c>
      <c r="C14" s="28" t="s">
        <v>46</v>
      </c>
      <c r="D14" s="26">
        <v>43146</v>
      </c>
      <c r="E14" s="25">
        <v>24</v>
      </c>
      <c r="F14" s="14">
        <f>VLOOKUP(C14,tbl_PRODUCTOS[],3,0)</f>
        <v>680</v>
      </c>
      <c r="G14" s="15">
        <f t="shared" si="0"/>
        <v>16320</v>
      </c>
      <c r="H14" s="16" t="str">
        <f>VLOOKUP(B14,tbl_CLIENTES[#Data],2,0)</f>
        <v>Jumbo/Easy</v>
      </c>
      <c r="I14" s="16" t="str">
        <f>VLOOKUP(C14,tbl_PRODUCTOS[#Data],2,0)</f>
        <v>Sony</v>
      </c>
      <c r="J14" s="17" t="str">
        <f>VLOOKUP(B14,tbl_CLIENTES[#Data],3,0)</f>
        <v>Argentina</v>
      </c>
      <c r="K14" s="17" t="str">
        <f>VLOOKUP(B14,tbl_CLIENTES[#Data],5,0)</f>
        <v>Dist 2</v>
      </c>
      <c r="L14" t="str">
        <f>VLOOKUP(MONTH(tbl_PEDIDOS[[#This Row],[FECHA]]),mtz_MESES,2,0
)</f>
        <v>Feb</v>
      </c>
    </row>
    <row r="15" spans="1:12" x14ac:dyDescent="0.25">
      <c r="A15" s="25">
        <v>14</v>
      </c>
      <c r="B15" s="27" t="s">
        <v>59</v>
      </c>
      <c r="C15" s="28" t="s">
        <v>46</v>
      </c>
      <c r="D15" s="26">
        <v>43146</v>
      </c>
      <c r="E15" s="25">
        <v>36</v>
      </c>
      <c r="F15" s="14">
        <f>VLOOKUP(C15,tbl_PRODUCTOS[],3,0)</f>
        <v>680</v>
      </c>
      <c r="G15" s="15">
        <f t="shared" si="0"/>
        <v>24480</v>
      </c>
      <c r="H15" s="16" t="str">
        <f>VLOOKUP(B15,tbl_CLIENTES[#Data],2,0)</f>
        <v>Unilago</v>
      </c>
      <c r="I15" s="16" t="str">
        <f>VLOOKUP(C15,tbl_PRODUCTOS[#Data],2,0)</f>
        <v>Sony</v>
      </c>
      <c r="J15" s="17" t="str">
        <f>VLOOKUP(B15,tbl_CLIENTES[#Data],3,0)</f>
        <v>Colombia</v>
      </c>
      <c r="K15" s="17" t="str">
        <f>VLOOKUP(B15,tbl_CLIENTES[#Data],5,0)</f>
        <v>Dist 1</v>
      </c>
      <c r="L15" t="str">
        <f>VLOOKUP(MONTH(tbl_PEDIDOS[[#This Row],[FECHA]]),mtz_MESES,2,0
)</f>
        <v>Feb</v>
      </c>
    </row>
    <row r="16" spans="1:12" x14ac:dyDescent="0.25">
      <c r="A16" s="25">
        <v>15</v>
      </c>
      <c r="B16" s="27" t="s">
        <v>60</v>
      </c>
      <c r="C16" s="28" t="s">
        <v>4</v>
      </c>
      <c r="D16" s="26">
        <v>43146</v>
      </c>
      <c r="E16" s="25">
        <v>24</v>
      </c>
      <c r="F16" s="14">
        <f>VLOOKUP(C16,tbl_PRODUCTOS[],3,0)</f>
        <v>980</v>
      </c>
      <c r="G16" s="15">
        <f t="shared" si="0"/>
        <v>23520</v>
      </c>
      <c r="H16" s="16" t="str">
        <f>VLOOKUP(B16,tbl_CLIENTES[#Data],2,0)</f>
        <v>Ripley</v>
      </c>
      <c r="I16" s="16" t="str">
        <f>VLOOKUP(C16,tbl_PRODUCTOS[#Data],2,0)</f>
        <v>Iphone 10</v>
      </c>
      <c r="J16" s="17" t="str">
        <f>VLOOKUP(B16,tbl_CLIENTES[#Data],3,0)</f>
        <v>Chile</v>
      </c>
      <c r="K16" s="17" t="str">
        <f>VLOOKUP(B16,tbl_CLIENTES[#Data],5,0)</f>
        <v>Dist 2</v>
      </c>
      <c r="L16" t="str">
        <f>VLOOKUP(MONTH(tbl_PEDIDOS[[#This Row],[FECHA]]),mtz_MESES,2,0
)</f>
        <v>Feb</v>
      </c>
    </row>
    <row r="17" spans="1:12" x14ac:dyDescent="0.25">
      <c r="A17" s="25">
        <v>16</v>
      </c>
      <c r="B17" s="27" t="s">
        <v>60</v>
      </c>
      <c r="C17" s="28" t="s">
        <v>6</v>
      </c>
      <c r="D17" s="26">
        <v>43146</v>
      </c>
      <c r="E17" s="25">
        <v>36</v>
      </c>
      <c r="F17" s="14">
        <f>VLOOKUP(C17,tbl_PRODUCTOS[],3,0)</f>
        <v>840</v>
      </c>
      <c r="G17" s="15">
        <f t="shared" si="0"/>
        <v>30240</v>
      </c>
      <c r="H17" s="16" t="str">
        <f>VLOOKUP(B17,tbl_CLIENTES[#Data],2,0)</f>
        <v>Ripley</v>
      </c>
      <c r="I17" s="16" t="str">
        <f>VLOOKUP(C17,tbl_PRODUCTOS[#Data],2,0)</f>
        <v>Galaxy S9</v>
      </c>
      <c r="J17" s="17" t="str">
        <f>VLOOKUP(B17,tbl_CLIENTES[#Data],3,0)</f>
        <v>Chile</v>
      </c>
      <c r="K17" s="17" t="str">
        <f>VLOOKUP(B17,tbl_CLIENTES[#Data],5,0)</f>
        <v>Dist 2</v>
      </c>
      <c r="L17" t="str">
        <f>VLOOKUP(MONTH(tbl_PEDIDOS[[#This Row],[FECHA]]),mtz_MESES,2,0
)</f>
        <v>Feb</v>
      </c>
    </row>
    <row r="18" spans="1:12" x14ac:dyDescent="0.25">
      <c r="A18" s="21">
        <v>17</v>
      </c>
      <c r="B18" t="s">
        <v>55</v>
      </c>
      <c r="C18" t="s">
        <v>4</v>
      </c>
      <c r="D18" s="20">
        <v>43115</v>
      </c>
      <c r="E18" s="21">
        <v>18</v>
      </c>
      <c r="F18" s="14">
        <f>VLOOKUP(C18,tbl_PRODUCTOS[],3,0)</f>
        <v>980</v>
      </c>
      <c r="G18" s="15">
        <f t="shared" si="0"/>
        <v>17640</v>
      </c>
      <c r="H18" s="16" t="str">
        <f>VLOOKUP(B18,tbl_CLIENTES[#Data],2,0)</f>
        <v>Disco</v>
      </c>
      <c r="I18" s="16" t="str">
        <f>VLOOKUP(C18,tbl_PRODUCTOS[#Data],2,0)</f>
        <v>Iphone 10</v>
      </c>
      <c r="J18" s="17" t="str">
        <f>VLOOKUP(B18,tbl_CLIENTES[#Data],3,0)</f>
        <v>Uruguay</v>
      </c>
      <c r="K18" s="17" t="str">
        <f>VLOOKUP(B18,tbl_CLIENTES[#Data],5,0)</f>
        <v>Dist 2</v>
      </c>
      <c r="L18" t="str">
        <f>VLOOKUP(MONTH(tbl_PEDIDOS[[#This Row],[FECHA]]),mtz_MESES,2,0
)</f>
        <v>Ene</v>
      </c>
    </row>
    <row r="19" spans="1:12" x14ac:dyDescent="0.25">
      <c r="A19" s="21">
        <v>18</v>
      </c>
      <c r="B19" t="s">
        <v>55</v>
      </c>
      <c r="C19" t="s">
        <v>5</v>
      </c>
      <c r="D19" s="20">
        <v>43115</v>
      </c>
      <c r="E19" s="21">
        <v>24</v>
      </c>
      <c r="F19" s="14">
        <f>VLOOKUP(C19,tbl_PRODUCTOS[],3,0)</f>
        <v>760</v>
      </c>
      <c r="G19" s="15">
        <f t="shared" si="0"/>
        <v>18240</v>
      </c>
      <c r="H19" s="16" t="str">
        <f>VLOOKUP(B19,tbl_CLIENTES[#Data],2,0)</f>
        <v>Disco</v>
      </c>
      <c r="I19" s="16" t="str">
        <f>VLOOKUP(C19,tbl_PRODUCTOS[#Data],2,0)</f>
        <v>Galaxy S8</v>
      </c>
      <c r="J19" s="17" t="str">
        <f>VLOOKUP(B19,tbl_CLIENTES[#Data],3,0)</f>
        <v>Uruguay</v>
      </c>
      <c r="K19" s="17" t="str">
        <f>VLOOKUP(B19,tbl_CLIENTES[#Data],5,0)</f>
        <v>Dist 2</v>
      </c>
      <c r="L19" t="str">
        <f>VLOOKUP(MONTH(tbl_PEDIDOS[[#This Row],[FECHA]]),mtz_MESES,2,0
)</f>
        <v>Ene</v>
      </c>
    </row>
    <row r="20" spans="1:12" x14ac:dyDescent="0.25">
      <c r="A20" s="21">
        <v>19</v>
      </c>
      <c r="B20" t="s">
        <v>56</v>
      </c>
      <c r="C20" t="s">
        <v>6</v>
      </c>
      <c r="D20" s="20">
        <v>43115</v>
      </c>
      <c r="E20" s="21">
        <v>12</v>
      </c>
      <c r="F20" s="14">
        <f>VLOOKUP(C20,tbl_PRODUCTOS[],3,0)</f>
        <v>840</v>
      </c>
      <c r="G20" s="15">
        <f t="shared" si="0"/>
        <v>10080</v>
      </c>
      <c r="H20" s="16" t="str">
        <f>VLOOKUP(B20,tbl_CLIENTES[#Data],2,0)</f>
        <v>Tottus</v>
      </c>
      <c r="I20" s="16" t="str">
        <f>VLOOKUP(C20,tbl_PRODUCTOS[#Data],2,0)</f>
        <v>Galaxy S9</v>
      </c>
      <c r="J20" s="17" t="str">
        <f>VLOOKUP(B20,tbl_CLIENTES[#Data],3,0)</f>
        <v>Perú</v>
      </c>
      <c r="K20" s="17" t="str">
        <f>VLOOKUP(B20,tbl_CLIENTES[#Data],5,0)</f>
        <v>Dist 1</v>
      </c>
      <c r="L20" t="str">
        <f>VLOOKUP(MONTH(tbl_PEDIDOS[[#This Row],[FECHA]]),mtz_MESES,2,0
)</f>
        <v>Ene</v>
      </c>
    </row>
    <row r="21" spans="1:12" x14ac:dyDescent="0.25">
      <c r="A21" s="21">
        <v>20</v>
      </c>
      <c r="B21" t="s">
        <v>53</v>
      </c>
      <c r="C21" t="s">
        <v>3</v>
      </c>
      <c r="D21" s="20">
        <v>43115</v>
      </c>
      <c r="E21" s="21">
        <v>24</v>
      </c>
      <c r="F21" s="14">
        <f>VLOOKUP(C21,tbl_PRODUCTOS[],3,0)</f>
        <v>750</v>
      </c>
      <c r="G21" s="15">
        <f t="shared" si="0"/>
        <v>18000</v>
      </c>
      <c r="H21" s="16" t="str">
        <f>VLOOKUP(B21,tbl_CLIENTES[#Data],2,0)</f>
        <v>Éxito</v>
      </c>
      <c r="I21" s="16" t="str">
        <f>VLOOKUP(C21,tbl_PRODUCTOS[#Data],2,0)</f>
        <v>Iphone 9</v>
      </c>
      <c r="J21" s="17" t="str">
        <f>VLOOKUP(B21,tbl_CLIENTES[#Data],3,0)</f>
        <v>Colombia</v>
      </c>
      <c r="K21" s="17" t="str">
        <f>VLOOKUP(B21,tbl_CLIENTES[#Data],5,0)</f>
        <v>Dist 1</v>
      </c>
      <c r="L21" t="str">
        <f>VLOOKUP(MONTH(tbl_PEDIDOS[[#This Row],[FECHA]]),mtz_MESES,2,0
)</f>
        <v>Ene</v>
      </c>
    </row>
    <row r="22" spans="1:12" x14ac:dyDescent="0.25">
      <c r="A22" s="21">
        <v>21</v>
      </c>
      <c r="B22" t="s">
        <v>53</v>
      </c>
      <c r="C22" t="s">
        <v>4</v>
      </c>
      <c r="D22" s="20">
        <v>43115</v>
      </c>
      <c r="E22" s="21">
        <v>24</v>
      </c>
      <c r="F22" s="14">
        <f>VLOOKUP(C22,tbl_PRODUCTOS[],3,0)</f>
        <v>980</v>
      </c>
      <c r="G22" s="15">
        <f t="shared" si="0"/>
        <v>23520</v>
      </c>
      <c r="H22" s="16" t="str">
        <f>VLOOKUP(B22,tbl_CLIENTES[#Data],2,0)</f>
        <v>Éxito</v>
      </c>
      <c r="I22" s="16" t="str">
        <f>VLOOKUP(C22,tbl_PRODUCTOS[#Data],2,0)</f>
        <v>Iphone 10</v>
      </c>
      <c r="J22" s="17" t="str">
        <f>VLOOKUP(B22,tbl_CLIENTES[#Data],3,0)</f>
        <v>Colombia</v>
      </c>
      <c r="K22" s="17" t="str">
        <f>VLOOKUP(B22,tbl_CLIENTES[#Data],5,0)</f>
        <v>Dist 1</v>
      </c>
      <c r="L22" t="str">
        <f>VLOOKUP(MONTH(tbl_PEDIDOS[[#This Row],[FECHA]]),mtz_MESES,2,0
)</f>
        <v>Ene</v>
      </c>
    </row>
    <row r="23" spans="1:12" x14ac:dyDescent="0.25">
      <c r="A23" s="21">
        <v>22</v>
      </c>
      <c r="B23" t="s">
        <v>54</v>
      </c>
      <c r="C23" t="s">
        <v>44</v>
      </c>
      <c r="D23" s="20">
        <v>43115</v>
      </c>
      <c r="E23" s="21">
        <v>36</v>
      </c>
      <c r="F23" s="14">
        <f>VLOOKUP(C23,tbl_PRODUCTOS[],3,0)</f>
        <v>670</v>
      </c>
      <c r="G23" s="15">
        <f t="shared" si="0"/>
        <v>24120</v>
      </c>
      <c r="H23" s="16" t="str">
        <f>VLOOKUP(B23,tbl_CLIENTES[#Data],2,0)</f>
        <v>Jumbo</v>
      </c>
      <c r="I23" s="16" t="str">
        <f>VLOOKUP(C23,tbl_PRODUCTOS[#Data],2,0)</f>
        <v>Galaxy S7</v>
      </c>
      <c r="J23" s="17" t="str">
        <f>VLOOKUP(B23,tbl_CLIENTES[#Data],3,0)</f>
        <v>Chile</v>
      </c>
      <c r="K23" s="17" t="str">
        <f>VLOOKUP(B23,tbl_CLIENTES[#Data],5,0)</f>
        <v>Dist 2</v>
      </c>
      <c r="L23" t="str">
        <f>VLOOKUP(MONTH(tbl_PEDIDOS[[#This Row],[FECHA]]),mtz_MESES,2,0
)</f>
        <v>Ene</v>
      </c>
    </row>
    <row r="24" spans="1:12" x14ac:dyDescent="0.25">
      <c r="A24" s="21">
        <v>23</v>
      </c>
      <c r="B24" t="s">
        <v>54</v>
      </c>
      <c r="C24" t="s">
        <v>5</v>
      </c>
      <c r="D24" s="20">
        <v>43115</v>
      </c>
      <c r="E24" s="21">
        <v>36</v>
      </c>
      <c r="F24" s="14">
        <f>VLOOKUP(C24,tbl_PRODUCTOS[],3,0)</f>
        <v>760</v>
      </c>
      <c r="G24" s="15">
        <f t="shared" si="0"/>
        <v>27360</v>
      </c>
      <c r="H24" s="16" t="str">
        <f>VLOOKUP(B24,tbl_CLIENTES[#Data],2,0)</f>
        <v>Jumbo</v>
      </c>
      <c r="I24" s="16" t="str">
        <f>VLOOKUP(C24,tbl_PRODUCTOS[#Data],2,0)</f>
        <v>Galaxy S8</v>
      </c>
      <c r="J24" s="17" t="str">
        <f>VLOOKUP(B24,tbl_CLIENTES[#Data],3,0)</f>
        <v>Chile</v>
      </c>
      <c r="K24" s="17" t="str">
        <f>VLOOKUP(B24,tbl_CLIENTES[#Data],5,0)</f>
        <v>Dist 2</v>
      </c>
      <c r="L24" t="str">
        <f>VLOOKUP(MONTH(tbl_PEDIDOS[[#This Row],[FECHA]]),mtz_MESES,2,0
)</f>
        <v>Ene</v>
      </c>
    </row>
    <row r="25" spans="1:12" x14ac:dyDescent="0.25">
      <c r="A25" s="21">
        <v>24</v>
      </c>
      <c r="B25" t="s">
        <v>55</v>
      </c>
      <c r="C25" t="s">
        <v>45</v>
      </c>
      <c r="D25" s="20">
        <v>43115</v>
      </c>
      <c r="E25" s="21">
        <v>18</v>
      </c>
      <c r="F25" s="14">
        <f>VLOOKUP(C25,tbl_PRODUCTOS[],3,0)</f>
        <v>870</v>
      </c>
      <c r="G25" s="15">
        <f t="shared" si="0"/>
        <v>15660</v>
      </c>
      <c r="H25" s="16" t="str">
        <f>VLOOKUP(B25,tbl_CLIENTES[#Data],2,0)</f>
        <v>Disco</v>
      </c>
      <c r="I25" s="16" t="str">
        <f>VLOOKUP(C25,tbl_PRODUCTOS[#Data],2,0)</f>
        <v>Motorola G3</v>
      </c>
      <c r="J25" s="17" t="str">
        <f>VLOOKUP(B25,tbl_CLIENTES[#Data],3,0)</f>
        <v>Uruguay</v>
      </c>
      <c r="K25" s="17" t="str">
        <f>VLOOKUP(B25,tbl_CLIENTES[#Data],5,0)</f>
        <v>Dist 2</v>
      </c>
      <c r="L25" t="str">
        <f>VLOOKUP(MONTH(tbl_PEDIDOS[[#This Row],[FECHA]]),mtz_MESES,2,0
)</f>
        <v>Ene</v>
      </c>
    </row>
    <row r="26" spans="1:12" x14ac:dyDescent="0.25">
      <c r="A26" s="21">
        <v>25</v>
      </c>
      <c r="B26" t="s">
        <v>55</v>
      </c>
      <c r="C26" t="s">
        <v>6</v>
      </c>
      <c r="D26" s="20">
        <v>43146</v>
      </c>
      <c r="E26" s="21">
        <v>12</v>
      </c>
      <c r="F26" s="14">
        <f>VLOOKUP(C26,tbl_PRODUCTOS[],3,0)</f>
        <v>840</v>
      </c>
      <c r="G26" s="15">
        <f t="shared" si="0"/>
        <v>10080</v>
      </c>
      <c r="H26" s="16" t="str">
        <f>VLOOKUP(B26,tbl_CLIENTES[#Data],2,0)</f>
        <v>Disco</v>
      </c>
      <c r="I26" s="16" t="str">
        <f>VLOOKUP(C26,tbl_PRODUCTOS[#Data],2,0)</f>
        <v>Galaxy S9</v>
      </c>
      <c r="J26" s="17" t="str">
        <f>VLOOKUP(B26,tbl_CLIENTES[#Data],3,0)</f>
        <v>Uruguay</v>
      </c>
      <c r="K26" s="17" t="str">
        <f>VLOOKUP(B26,tbl_CLIENTES[#Data],5,0)</f>
        <v>Dist 2</v>
      </c>
      <c r="L26" t="str">
        <f>VLOOKUP(MONTH(tbl_PEDIDOS[[#This Row],[FECHA]]),mtz_MESES,2,0
)</f>
        <v>Feb</v>
      </c>
    </row>
    <row r="27" spans="1:12" x14ac:dyDescent="0.25">
      <c r="A27" s="21">
        <v>26</v>
      </c>
      <c r="B27" t="s">
        <v>56</v>
      </c>
      <c r="C27" t="s">
        <v>3</v>
      </c>
      <c r="D27" s="20">
        <v>43146</v>
      </c>
      <c r="E27" s="21">
        <v>24</v>
      </c>
      <c r="F27" s="14">
        <f>VLOOKUP(C27,tbl_PRODUCTOS[],3,0)</f>
        <v>750</v>
      </c>
      <c r="G27" s="15">
        <f t="shared" si="0"/>
        <v>18000</v>
      </c>
      <c r="H27" s="16" t="str">
        <f>VLOOKUP(B27,tbl_CLIENTES[#Data],2,0)</f>
        <v>Tottus</v>
      </c>
      <c r="I27" s="16" t="str">
        <f>VLOOKUP(C27,tbl_PRODUCTOS[#Data],2,0)</f>
        <v>Iphone 9</v>
      </c>
      <c r="J27" s="17" t="str">
        <f>VLOOKUP(B27,tbl_CLIENTES[#Data],3,0)</f>
        <v>Perú</v>
      </c>
      <c r="K27" s="17" t="str">
        <f>VLOOKUP(B27,tbl_CLIENTES[#Data],5,0)</f>
        <v>Dist 1</v>
      </c>
      <c r="L27" t="str">
        <f>VLOOKUP(MONTH(tbl_PEDIDOS[[#This Row],[FECHA]]),mtz_MESES,2,0
)</f>
        <v>Feb</v>
      </c>
    </row>
    <row r="28" spans="1:12" x14ac:dyDescent="0.25">
      <c r="A28" s="21">
        <v>27</v>
      </c>
      <c r="B28" t="s">
        <v>56</v>
      </c>
      <c r="C28" t="s">
        <v>4</v>
      </c>
      <c r="D28" s="20">
        <v>43146</v>
      </c>
      <c r="E28" s="21">
        <v>18</v>
      </c>
      <c r="F28" s="14">
        <f>VLOOKUP(C28,tbl_PRODUCTOS[],3,0)</f>
        <v>980</v>
      </c>
      <c r="G28" s="15">
        <f t="shared" si="0"/>
        <v>17640</v>
      </c>
      <c r="H28" s="16" t="str">
        <f>VLOOKUP(B28,tbl_CLIENTES[#Data],2,0)</f>
        <v>Tottus</v>
      </c>
      <c r="I28" s="16" t="str">
        <f>VLOOKUP(C28,tbl_PRODUCTOS[#Data],2,0)</f>
        <v>Iphone 10</v>
      </c>
      <c r="J28" s="17" t="str">
        <f>VLOOKUP(B28,tbl_CLIENTES[#Data],3,0)</f>
        <v>Perú</v>
      </c>
      <c r="K28" s="17" t="str">
        <f>VLOOKUP(B28,tbl_CLIENTES[#Data],5,0)</f>
        <v>Dist 1</v>
      </c>
      <c r="L28" t="str">
        <f>VLOOKUP(MONTH(tbl_PEDIDOS[[#This Row],[FECHA]]),mtz_MESES,2,0
)</f>
        <v>Feb</v>
      </c>
    </row>
    <row r="29" spans="1:12" x14ac:dyDescent="0.25">
      <c r="A29" s="21">
        <v>28</v>
      </c>
      <c r="B29" t="s">
        <v>56</v>
      </c>
      <c r="C29" t="s">
        <v>44</v>
      </c>
      <c r="D29" s="20">
        <v>43146</v>
      </c>
      <c r="E29" s="21">
        <v>24</v>
      </c>
      <c r="F29" s="14">
        <f>VLOOKUP(C29,tbl_PRODUCTOS[],3,0)</f>
        <v>670</v>
      </c>
      <c r="G29" s="15">
        <f t="shared" si="0"/>
        <v>16080</v>
      </c>
      <c r="H29" s="16" t="str">
        <f>VLOOKUP(B29,tbl_CLIENTES[#Data],2,0)</f>
        <v>Tottus</v>
      </c>
      <c r="I29" s="16" t="str">
        <f>VLOOKUP(C29,tbl_PRODUCTOS[#Data],2,0)</f>
        <v>Galaxy S7</v>
      </c>
      <c r="J29" s="17" t="str">
        <f>VLOOKUP(B29,tbl_CLIENTES[#Data],3,0)</f>
        <v>Perú</v>
      </c>
      <c r="K29" s="17" t="str">
        <f>VLOOKUP(B29,tbl_CLIENTES[#Data],5,0)</f>
        <v>Dist 1</v>
      </c>
      <c r="L29" t="str">
        <f>VLOOKUP(MONTH(tbl_PEDIDOS[[#This Row],[FECHA]]),mtz_MESES,2,0
)</f>
        <v>Feb</v>
      </c>
    </row>
    <row r="30" spans="1:12" x14ac:dyDescent="0.25">
      <c r="A30" s="21">
        <v>29</v>
      </c>
      <c r="B30" t="s">
        <v>56</v>
      </c>
      <c r="C30" t="s">
        <v>5</v>
      </c>
      <c r="D30" s="20">
        <v>43146</v>
      </c>
      <c r="E30" s="21">
        <v>12</v>
      </c>
      <c r="F30" s="14">
        <f>VLOOKUP(C30,tbl_PRODUCTOS[],3,0)</f>
        <v>760</v>
      </c>
      <c r="G30" s="15">
        <f t="shared" si="0"/>
        <v>9120</v>
      </c>
      <c r="H30" s="16" t="str">
        <f>VLOOKUP(B30,tbl_CLIENTES[#Data],2,0)</f>
        <v>Tottus</v>
      </c>
      <c r="I30" s="16" t="str">
        <f>VLOOKUP(C30,tbl_PRODUCTOS[#Data],2,0)</f>
        <v>Galaxy S8</v>
      </c>
      <c r="J30" s="17" t="str">
        <f>VLOOKUP(B30,tbl_CLIENTES[#Data],3,0)</f>
        <v>Perú</v>
      </c>
      <c r="K30" s="17" t="str">
        <f>VLOOKUP(B30,tbl_CLIENTES[#Data],5,0)</f>
        <v>Dist 1</v>
      </c>
      <c r="L30" t="str">
        <f>VLOOKUP(MONTH(tbl_PEDIDOS[[#This Row],[FECHA]]),mtz_MESES,2,0
)</f>
        <v>Feb</v>
      </c>
    </row>
    <row r="31" spans="1:12" x14ac:dyDescent="0.25">
      <c r="A31" s="21">
        <v>30</v>
      </c>
      <c r="B31" t="s">
        <v>57</v>
      </c>
      <c r="C31" t="s">
        <v>3</v>
      </c>
      <c r="D31" s="20">
        <v>43146</v>
      </c>
      <c r="E31" s="21">
        <v>24</v>
      </c>
      <c r="F31" s="14">
        <f>VLOOKUP(C31,tbl_PRODUCTOS[],3,0)</f>
        <v>750</v>
      </c>
      <c r="G31" s="15">
        <f t="shared" si="0"/>
        <v>18000</v>
      </c>
      <c r="H31" s="16" t="str">
        <f>VLOOKUP(B31,tbl_CLIENTES[#Data],2,0)</f>
        <v>Megamaxi</v>
      </c>
      <c r="I31" s="16" t="str">
        <f>VLOOKUP(C31,tbl_PRODUCTOS[#Data],2,0)</f>
        <v>Iphone 9</v>
      </c>
      <c r="J31" s="17" t="str">
        <f>VLOOKUP(B31,tbl_CLIENTES[#Data],3,0)</f>
        <v>Ecuador</v>
      </c>
      <c r="K31" s="17" t="str">
        <f>VLOOKUP(B31,tbl_CLIENTES[#Data],5,0)</f>
        <v>Dist 1</v>
      </c>
      <c r="L31" t="str">
        <f>VLOOKUP(MONTH(tbl_PEDIDOS[[#This Row],[FECHA]]),mtz_MESES,2,0
)</f>
        <v>Feb</v>
      </c>
    </row>
    <row r="32" spans="1:12" x14ac:dyDescent="0.25">
      <c r="A32" s="21">
        <v>31</v>
      </c>
      <c r="B32" t="s">
        <v>58</v>
      </c>
      <c r="C32" t="s">
        <v>4</v>
      </c>
      <c r="D32" s="20">
        <v>43146</v>
      </c>
      <c r="E32" s="21">
        <v>24</v>
      </c>
      <c r="F32" s="14">
        <f>VLOOKUP(C32,tbl_PRODUCTOS[],3,0)</f>
        <v>980</v>
      </c>
      <c r="G32" s="15">
        <f t="shared" si="0"/>
        <v>23520</v>
      </c>
      <c r="H32" s="16" t="str">
        <f>VLOOKUP(B32,tbl_CLIENTES[#Data],2,0)</f>
        <v>Jumbo/Easy</v>
      </c>
      <c r="I32" s="16" t="str">
        <f>VLOOKUP(C32,tbl_PRODUCTOS[#Data],2,0)</f>
        <v>Iphone 10</v>
      </c>
      <c r="J32" s="17" t="str">
        <f>VLOOKUP(B32,tbl_CLIENTES[#Data],3,0)</f>
        <v>Argentina</v>
      </c>
      <c r="K32" s="17" t="str">
        <f>VLOOKUP(B32,tbl_CLIENTES[#Data],5,0)</f>
        <v>Dist 2</v>
      </c>
      <c r="L32" t="str">
        <f>VLOOKUP(MONTH(tbl_PEDIDOS[[#This Row],[FECHA]]),mtz_MESES,2,0
)</f>
        <v>Feb</v>
      </c>
    </row>
    <row r="33" spans="1:12" x14ac:dyDescent="0.25">
      <c r="A33" s="21">
        <v>32</v>
      </c>
      <c r="B33" t="s">
        <v>59</v>
      </c>
      <c r="C33" t="s">
        <v>44</v>
      </c>
      <c r="D33" s="20">
        <v>43146</v>
      </c>
      <c r="E33" s="21">
        <v>36</v>
      </c>
      <c r="F33" s="14">
        <f>VLOOKUP(C33,tbl_PRODUCTOS[],3,0)</f>
        <v>670</v>
      </c>
      <c r="G33" s="15">
        <f t="shared" si="0"/>
        <v>24120</v>
      </c>
      <c r="H33" s="16" t="str">
        <f>VLOOKUP(B33,tbl_CLIENTES[#Data],2,0)</f>
        <v>Unilago</v>
      </c>
      <c r="I33" s="16" t="str">
        <f>VLOOKUP(C33,tbl_PRODUCTOS[#Data],2,0)</f>
        <v>Galaxy S7</v>
      </c>
      <c r="J33" s="17" t="str">
        <f>VLOOKUP(B33,tbl_CLIENTES[#Data],3,0)</f>
        <v>Colombia</v>
      </c>
      <c r="K33" s="17" t="str">
        <f>VLOOKUP(B33,tbl_CLIENTES[#Data],5,0)</f>
        <v>Dist 1</v>
      </c>
      <c r="L33" t="str">
        <f>VLOOKUP(MONTH(tbl_PEDIDOS[[#This Row],[FECHA]]),mtz_MESES,2,0
)</f>
        <v>Feb</v>
      </c>
    </row>
    <row r="34" spans="1:12" x14ac:dyDescent="0.25">
      <c r="A34" s="21">
        <v>33</v>
      </c>
      <c r="B34" t="s">
        <v>60</v>
      </c>
      <c r="C34" t="s">
        <v>5</v>
      </c>
      <c r="D34" s="20">
        <v>43146</v>
      </c>
      <c r="E34" s="21">
        <v>36</v>
      </c>
      <c r="F34" s="14">
        <f>VLOOKUP(C34,tbl_PRODUCTOS[],3,0)</f>
        <v>760</v>
      </c>
      <c r="G34" s="15">
        <f t="shared" si="0"/>
        <v>27360</v>
      </c>
      <c r="H34" s="16" t="str">
        <f>VLOOKUP(B34,tbl_CLIENTES[#Data],2,0)</f>
        <v>Ripley</v>
      </c>
      <c r="I34" s="16" t="str">
        <f>VLOOKUP(C34,tbl_PRODUCTOS[#Data],2,0)</f>
        <v>Galaxy S8</v>
      </c>
      <c r="J34" s="17" t="str">
        <f>VLOOKUP(B34,tbl_CLIENTES[#Data],3,0)</f>
        <v>Chile</v>
      </c>
      <c r="K34" s="17" t="str">
        <f>VLOOKUP(B34,tbl_CLIENTES[#Data],5,0)</f>
        <v>Dist 2</v>
      </c>
      <c r="L34" t="str">
        <f>VLOOKUP(MONTH(tbl_PEDIDOS[[#This Row],[FECHA]]),mtz_MESES,2,0
)</f>
        <v>Feb</v>
      </c>
    </row>
    <row r="35" spans="1:12" x14ac:dyDescent="0.25">
      <c r="A35" s="21">
        <v>34</v>
      </c>
      <c r="B35" t="s">
        <v>60</v>
      </c>
      <c r="C35" t="s">
        <v>6</v>
      </c>
      <c r="D35" s="20">
        <v>43146</v>
      </c>
      <c r="E35" s="21">
        <v>24</v>
      </c>
      <c r="F35" s="14">
        <f>VLOOKUP(C35,tbl_PRODUCTOS[],3,0)</f>
        <v>840</v>
      </c>
      <c r="G35" s="15">
        <f t="shared" si="0"/>
        <v>20160</v>
      </c>
      <c r="H35" s="16" t="str">
        <f>VLOOKUP(B35,tbl_CLIENTES[#Data],2,0)</f>
        <v>Ripley</v>
      </c>
      <c r="I35" s="16" t="str">
        <f>VLOOKUP(C35,tbl_PRODUCTOS[#Data],2,0)</f>
        <v>Galaxy S9</v>
      </c>
      <c r="J35" s="17" t="str">
        <f>VLOOKUP(B35,tbl_CLIENTES[#Data],3,0)</f>
        <v>Chile</v>
      </c>
      <c r="K35" s="17" t="str">
        <f>VLOOKUP(B35,tbl_CLIENTES[#Data],5,0)</f>
        <v>Dist 2</v>
      </c>
      <c r="L35" t="str">
        <f>VLOOKUP(MONTH(tbl_PEDIDOS[[#This Row],[FECHA]]),mtz_MESES,2,0
)</f>
        <v>Feb</v>
      </c>
    </row>
    <row r="36" spans="1:12" x14ac:dyDescent="0.25">
      <c r="A36" s="21">
        <v>35</v>
      </c>
      <c r="B36" t="s">
        <v>55</v>
      </c>
      <c r="C36" t="s">
        <v>45</v>
      </c>
      <c r="D36" s="20">
        <v>43146</v>
      </c>
      <c r="E36" s="21">
        <v>18</v>
      </c>
      <c r="F36" s="14">
        <f>VLOOKUP(C36,tbl_PRODUCTOS[],3,0)</f>
        <v>870</v>
      </c>
      <c r="G36" s="15">
        <f t="shared" si="0"/>
        <v>15660</v>
      </c>
      <c r="H36" s="16" t="str">
        <f>VLOOKUP(B36,tbl_CLIENTES[#Data],2,0)</f>
        <v>Disco</v>
      </c>
      <c r="I36" s="16" t="str">
        <f>VLOOKUP(C36,tbl_PRODUCTOS[#Data],2,0)</f>
        <v>Motorola G3</v>
      </c>
      <c r="J36" s="17" t="str">
        <f>VLOOKUP(B36,tbl_CLIENTES[#Data],3,0)</f>
        <v>Uruguay</v>
      </c>
      <c r="K36" s="17" t="str">
        <f>VLOOKUP(B36,tbl_CLIENTES[#Data],5,0)</f>
        <v>Dist 2</v>
      </c>
      <c r="L36" t="str">
        <f>VLOOKUP(MONTH(tbl_PEDIDOS[[#This Row],[FECHA]]),mtz_MESES,2,0
)</f>
        <v>Feb</v>
      </c>
    </row>
    <row r="37" spans="1:12" x14ac:dyDescent="0.25">
      <c r="A37" s="21">
        <v>36</v>
      </c>
      <c r="B37" t="s">
        <v>54</v>
      </c>
      <c r="C37" t="s">
        <v>3</v>
      </c>
      <c r="D37" s="20">
        <v>43146</v>
      </c>
      <c r="E37" s="21">
        <v>12</v>
      </c>
      <c r="F37" s="14">
        <f>VLOOKUP(C37,tbl_PRODUCTOS[],3,0)</f>
        <v>750</v>
      </c>
      <c r="G37" s="15">
        <f t="shared" si="0"/>
        <v>9000</v>
      </c>
      <c r="H37" s="16" t="str">
        <f>VLOOKUP(B37,tbl_CLIENTES[#Data],2,0)</f>
        <v>Jumbo</v>
      </c>
      <c r="I37" s="16" t="str">
        <f>VLOOKUP(C37,tbl_PRODUCTOS[#Data],2,0)</f>
        <v>Iphone 9</v>
      </c>
      <c r="J37" s="17" t="str">
        <f>VLOOKUP(B37,tbl_CLIENTES[#Data],3,0)</f>
        <v>Chile</v>
      </c>
      <c r="K37" s="17" t="str">
        <f>VLOOKUP(B37,tbl_CLIENTES[#Data],5,0)</f>
        <v>Dist 2</v>
      </c>
      <c r="L37" t="str">
        <f>VLOOKUP(MONTH(tbl_PEDIDOS[[#This Row],[FECHA]]),mtz_MESES,2,0
)</f>
        <v>Feb</v>
      </c>
    </row>
    <row r="38" spans="1:12" x14ac:dyDescent="0.25">
      <c r="A38" s="21">
        <v>37</v>
      </c>
      <c r="B38" t="s">
        <v>54</v>
      </c>
      <c r="C38" t="s">
        <v>46</v>
      </c>
      <c r="D38" s="20">
        <v>43146</v>
      </c>
      <c r="E38" s="21">
        <v>24</v>
      </c>
      <c r="F38" s="14">
        <f>VLOOKUP(C38,tbl_PRODUCTOS[],3,0)</f>
        <v>680</v>
      </c>
      <c r="G38" s="15">
        <f t="shared" si="0"/>
        <v>16320</v>
      </c>
      <c r="H38" s="16" t="str">
        <f>VLOOKUP(B38,tbl_CLIENTES[#Data],2,0)</f>
        <v>Jumbo</v>
      </c>
      <c r="I38" s="16" t="str">
        <f>VLOOKUP(C38,tbl_PRODUCTOS[#Data],2,0)</f>
        <v>Sony</v>
      </c>
      <c r="J38" s="17" t="str">
        <f>VLOOKUP(B38,tbl_CLIENTES[#Data],3,0)</f>
        <v>Chile</v>
      </c>
      <c r="K38" s="17" t="str">
        <f>VLOOKUP(B38,tbl_CLIENTES[#Data],5,0)</f>
        <v>Dist 2</v>
      </c>
      <c r="L38" t="str">
        <f>VLOOKUP(MONTH(tbl_PEDIDOS[[#This Row],[FECHA]]),mtz_MESES,2,0
)</f>
        <v>Feb</v>
      </c>
    </row>
    <row r="39" spans="1:12" x14ac:dyDescent="0.25">
      <c r="A39" s="21">
        <v>38</v>
      </c>
      <c r="B39" t="s">
        <v>54</v>
      </c>
      <c r="C39" t="s">
        <v>6</v>
      </c>
      <c r="D39" s="20">
        <v>43146</v>
      </c>
      <c r="E39" s="21">
        <v>18</v>
      </c>
      <c r="F39" s="14">
        <f>VLOOKUP(C39,tbl_PRODUCTOS[],3,0)</f>
        <v>840</v>
      </c>
      <c r="G39" s="15">
        <f t="shared" si="0"/>
        <v>15120</v>
      </c>
      <c r="H39" s="16" t="str">
        <f>VLOOKUP(B39,tbl_CLIENTES[#Data],2,0)</f>
        <v>Jumbo</v>
      </c>
      <c r="I39" s="16" t="str">
        <f>VLOOKUP(C39,tbl_PRODUCTOS[#Data],2,0)</f>
        <v>Galaxy S9</v>
      </c>
      <c r="J39" s="17" t="str">
        <f>VLOOKUP(B39,tbl_CLIENTES[#Data],3,0)</f>
        <v>Chile</v>
      </c>
      <c r="K39" s="17" t="str">
        <f>VLOOKUP(B39,tbl_CLIENTES[#Data],5,0)</f>
        <v>Dist 2</v>
      </c>
      <c r="L39" t="str">
        <f>VLOOKUP(MONTH(tbl_PEDIDOS[[#This Row],[FECHA]]),mtz_MESES,2,0
)</f>
        <v>Feb</v>
      </c>
    </row>
    <row r="40" spans="1:12" x14ac:dyDescent="0.25">
      <c r="A40" s="21">
        <v>39</v>
      </c>
      <c r="B40" t="s">
        <v>55</v>
      </c>
      <c r="C40" t="s">
        <v>3</v>
      </c>
      <c r="D40" s="20">
        <v>43146</v>
      </c>
      <c r="E40" s="21">
        <v>24</v>
      </c>
      <c r="F40" s="14">
        <f>VLOOKUP(C40,tbl_PRODUCTOS[],3,0)</f>
        <v>750</v>
      </c>
      <c r="G40" s="15">
        <f t="shared" si="0"/>
        <v>18000</v>
      </c>
      <c r="H40" s="16" t="str">
        <f>VLOOKUP(B40,tbl_CLIENTES[#Data],2,0)</f>
        <v>Disco</v>
      </c>
      <c r="I40" s="16" t="str">
        <f>VLOOKUP(C40,tbl_PRODUCTOS[#Data],2,0)</f>
        <v>Iphone 9</v>
      </c>
      <c r="J40" s="17" t="str">
        <f>VLOOKUP(B40,tbl_CLIENTES[#Data],3,0)</f>
        <v>Uruguay</v>
      </c>
      <c r="K40" s="17" t="str">
        <f>VLOOKUP(B40,tbl_CLIENTES[#Data],5,0)</f>
        <v>Dist 2</v>
      </c>
      <c r="L40" t="str">
        <f>VLOOKUP(MONTH(tbl_PEDIDOS[[#This Row],[FECHA]]),mtz_MESES,2,0
)</f>
        <v>Feb</v>
      </c>
    </row>
    <row r="41" spans="1:12" x14ac:dyDescent="0.25">
      <c r="A41" s="21">
        <v>40</v>
      </c>
      <c r="B41" t="s">
        <v>55</v>
      </c>
      <c r="C41" t="s">
        <v>7</v>
      </c>
      <c r="D41" s="20">
        <v>43146</v>
      </c>
      <c r="E41" s="21">
        <v>12</v>
      </c>
      <c r="F41" s="14">
        <f>VLOOKUP(C41,tbl_PRODUCTOS[],3,0)</f>
        <v>760</v>
      </c>
      <c r="G41" s="15">
        <f t="shared" si="0"/>
        <v>9120</v>
      </c>
      <c r="H41" s="16" t="str">
        <f>VLOOKUP(B41,tbl_CLIENTES[#Data],2,0)</f>
        <v>Disco</v>
      </c>
      <c r="I41" s="16" t="str">
        <f>VLOOKUP(C41,tbl_PRODUCTOS[#Data],2,0)</f>
        <v>Motorola G2</v>
      </c>
      <c r="J41" s="17" t="str">
        <f>VLOOKUP(B41,tbl_CLIENTES[#Data],3,0)</f>
        <v>Uruguay</v>
      </c>
      <c r="K41" s="17" t="str">
        <f>VLOOKUP(B41,tbl_CLIENTES[#Data],5,0)</f>
        <v>Dist 2</v>
      </c>
      <c r="L41" t="str">
        <f>VLOOKUP(MONTH(tbl_PEDIDOS[[#This Row],[FECHA]]),mtz_MESES,2,0
)</f>
        <v>Feb</v>
      </c>
    </row>
    <row r="42" spans="1:12" x14ac:dyDescent="0.25">
      <c r="A42" s="21">
        <v>41</v>
      </c>
      <c r="B42" t="s">
        <v>56</v>
      </c>
      <c r="C42" t="s">
        <v>46</v>
      </c>
      <c r="D42" s="20">
        <v>43146</v>
      </c>
      <c r="E42" s="21">
        <v>24</v>
      </c>
      <c r="F42" s="14">
        <f>VLOOKUP(C42,tbl_PRODUCTOS[],3,0)</f>
        <v>680</v>
      </c>
      <c r="G42" s="15">
        <f t="shared" si="0"/>
        <v>16320</v>
      </c>
      <c r="H42" s="16" t="str">
        <f>VLOOKUP(B42,tbl_CLIENTES[#Data],2,0)</f>
        <v>Tottus</v>
      </c>
      <c r="I42" s="16" t="str">
        <f>VLOOKUP(C42,tbl_PRODUCTOS[#Data],2,0)</f>
        <v>Sony</v>
      </c>
      <c r="J42" s="17" t="str">
        <f>VLOOKUP(B42,tbl_CLIENTES[#Data],3,0)</f>
        <v>Perú</v>
      </c>
      <c r="K42" s="17" t="str">
        <f>VLOOKUP(B42,tbl_CLIENTES[#Data],5,0)</f>
        <v>Dist 1</v>
      </c>
      <c r="L42" t="str">
        <f>VLOOKUP(MONTH(tbl_PEDIDOS[[#This Row],[FECHA]]),mtz_MESES,2,0
)</f>
        <v>Feb</v>
      </c>
    </row>
    <row r="43" spans="1:12" x14ac:dyDescent="0.25">
      <c r="A43" s="21">
        <v>42</v>
      </c>
      <c r="B43" t="s">
        <v>53</v>
      </c>
      <c r="C43" t="s">
        <v>4</v>
      </c>
      <c r="D43" s="20">
        <v>43146</v>
      </c>
      <c r="E43" s="21">
        <v>24</v>
      </c>
      <c r="F43" s="14">
        <f>VLOOKUP(C43,tbl_PRODUCTOS[],3,0)</f>
        <v>980</v>
      </c>
      <c r="G43" s="15">
        <f t="shared" si="0"/>
        <v>23520</v>
      </c>
      <c r="H43" s="16" t="str">
        <f>VLOOKUP(B43,tbl_CLIENTES[#Data],2,0)</f>
        <v>Éxito</v>
      </c>
      <c r="I43" s="16" t="str">
        <f>VLOOKUP(C43,tbl_PRODUCTOS[#Data],2,0)</f>
        <v>Iphone 10</v>
      </c>
      <c r="J43" s="17" t="str">
        <f>VLOOKUP(B43,tbl_CLIENTES[#Data],3,0)</f>
        <v>Colombia</v>
      </c>
      <c r="K43" s="17" t="str">
        <f>VLOOKUP(B43,tbl_CLIENTES[#Data],5,0)</f>
        <v>Dist 1</v>
      </c>
      <c r="L43" t="str">
        <f>VLOOKUP(MONTH(tbl_PEDIDOS[[#This Row],[FECHA]]),mtz_MESES,2,0
)</f>
        <v>Feb</v>
      </c>
    </row>
    <row r="44" spans="1:12" x14ac:dyDescent="0.25">
      <c r="A44" s="21">
        <v>43</v>
      </c>
      <c r="B44" t="s">
        <v>53</v>
      </c>
      <c r="C44" t="s">
        <v>6</v>
      </c>
      <c r="D44" s="20">
        <v>43146</v>
      </c>
      <c r="E44" s="21">
        <v>36</v>
      </c>
      <c r="F44" s="14">
        <f>VLOOKUP(C44,tbl_PRODUCTOS[],3,0)</f>
        <v>840</v>
      </c>
      <c r="G44" s="15">
        <f t="shared" si="0"/>
        <v>30240</v>
      </c>
      <c r="H44" s="16" t="str">
        <f>VLOOKUP(B44,tbl_CLIENTES[#Data],2,0)</f>
        <v>Éxito</v>
      </c>
      <c r="I44" s="16" t="str">
        <f>VLOOKUP(C44,tbl_PRODUCTOS[#Data],2,0)</f>
        <v>Galaxy S9</v>
      </c>
      <c r="J44" s="17" t="str">
        <f>VLOOKUP(B44,tbl_CLIENTES[#Data],3,0)</f>
        <v>Colombia</v>
      </c>
      <c r="K44" s="17" t="str">
        <f>VLOOKUP(B44,tbl_CLIENTES[#Data],5,0)</f>
        <v>Dist 1</v>
      </c>
      <c r="L44" t="str">
        <f>VLOOKUP(MONTH(tbl_PEDIDOS[[#This Row],[FECHA]]),mtz_MESES,2,0
)</f>
        <v>Feb</v>
      </c>
    </row>
    <row r="45" spans="1:12" x14ac:dyDescent="0.25">
      <c r="A45" s="21">
        <v>44</v>
      </c>
      <c r="B45" t="s">
        <v>54</v>
      </c>
      <c r="C45" t="s">
        <v>4</v>
      </c>
      <c r="D45" s="20">
        <v>43146</v>
      </c>
      <c r="E45" s="21">
        <v>24</v>
      </c>
      <c r="F45" s="14">
        <f>VLOOKUP(C45,tbl_PRODUCTOS[],3,0)</f>
        <v>980</v>
      </c>
      <c r="G45" s="15">
        <f t="shared" si="0"/>
        <v>23520</v>
      </c>
      <c r="H45" s="16" t="str">
        <f>VLOOKUP(B45,tbl_CLIENTES[#Data],2,0)</f>
        <v>Jumbo</v>
      </c>
      <c r="I45" s="16" t="str">
        <f>VLOOKUP(C45,tbl_PRODUCTOS[#Data],2,0)</f>
        <v>Iphone 10</v>
      </c>
      <c r="J45" s="17" t="str">
        <f>VLOOKUP(B45,tbl_CLIENTES[#Data],3,0)</f>
        <v>Chile</v>
      </c>
      <c r="K45" s="17" t="str">
        <f>VLOOKUP(B45,tbl_CLIENTES[#Data],5,0)</f>
        <v>Dist 2</v>
      </c>
      <c r="L45" t="str">
        <f>VLOOKUP(MONTH(tbl_PEDIDOS[[#This Row],[FECHA]]),mtz_MESES,2,0
)</f>
        <v>Feb</v>
      </c>
    </row>
    <row r="46" spans="1:12" x14ac:dyDescent="0.25">
      <c r="A46" s="21">
        <v>45</v>
      </c>
      <c r="B46" t="s">
        <v>54</v>
      </c>
      <c r="C46" t="s">
        <v>44</v>
      </c>
      <c r="D46" s="20">
        <v>43146</v>
      </c>
      <c r="E46" s="21">
        <v>18</v>
      </c>
      <c r="F46" s="14">
        <f>VLOOKUP(C46,tbl_PRODUCTOS[],3,0)</f>
        <v>670</v>
      </c>
      <c r="G46" s="15">
        <f t="shared" si="0"/>
        <v>12060</v>
      </c>
      <c r="H46" s="16" t="str">
        <f>VLOOKUP(B46,tbl_CLIENTES[#Data],2,0)</f>
        <v>Jumbo</v>
      </c>
      <c r="I46" s="16" t="str">
        <f>VLOOKUP(C46,tbl_PRODUCTOS[#Data],2,0)</f>
        <v>Galaxy S7</v>
      </c>
      <c r="J46" s="17" t="str">
        <f>VLOOKUP(B46,tbl_CLIENTES[#Data],3,0)</f>
        <v>Chile</v>
      </c>
      <c r="K46" s="17" t="str">
        <f>VLOOKUP(B46,tbl_CLIENTES[#Data],5,0)</f>
        <v>Dist 2</v>
      </c>
      <c r="L46" t="str">
        <f>VLOOKUP(MONTH(tbl_PEDIDOS[[#This Row],[FECHA]]),mtz_MESES,2,0
)</f>
        <v>Feb</v>
      </c>
    </row>
    <row r="47" spans="1:12" x14ac:dyDescent="0.25">
      <c r="A47" s="21">
        <v>46</v>
      </c>
      <c r="B47" t="s">
        <v>55</v>
      </c>
      <c r="C47" t="s">
        <v>5</v>
      </c>
      <c r="D47" s="20">
        <v>43146</v>
      </c>
      <c r="E47" s="21">
        <v>12</v>
      </c>
      <c r="F47" s="14">
        <f>VLOOKUP(C47,tbl_PRODUCTOS[],3,0)</f>
        <v>760</v>
      </c>
      <c r="G47" s="15">
        <f t="shared" si="0"/>
        <v>9120</v>
      </c>
      <c r="H47" s="16" t="str">
        <f>VLOOKUP(B47,tbl_CLIENTES[#Data],2,0)</f>
        <v>Disco</v>
      </c>
      <c r="I47" s="16" t="str">
        <f>VLOOKUP(C47,tbl_PRODUCTOS[#Data],2,0)</f>
        <v>Galaxy S8</v>
      </c>
      <c r="J47" s="17" t="str">
        <f>VLOOKUP(B47,tbl_CLIENTES[#Data],3,0)</f>
        <v>Uruguay</v>
      </c>
      <c r="K47" s="17" t="str">
        <f>VLOOKUP(B47,tbl_CLIENTES[#Data],5,0)</f>
        <v>Dist 2</v>
      </c>
      <c r="L47" t="str">
        <f>VLOOKUP(MONTH(tbl_PEDIDOS[[#This Row],[FECHA]]),mtz_MESES,2,0
)</f>
        <v>Feb</v>
      </c>
    </row>
    <row r="48" spans="1:12" x14ac:dyDescent="0.25">
      <c r="A48" s="21">
        <v>47</v>
      </c>
      <c r="B48" t="s">
        <v>57</v>
      </c>
      <c r="C48" t="s">
        <v>5</v>
      </c>
      <c r="D48" s="20">
        <v>43146</v>
      </c>
      <c r="E48" s="21">
        <v>24</v>
      </c>
      <c r="F48" s="14">
        <f>VLOOKUP(C48,tbl_PRODUCTOS[],3,0)</f>
        <v>760</v>
      </c>
      <c r="G48" s="15">
        <f t="shared" si="0"/>
        <v>18240</v>
      </c>
      <c r="H48" s="16" t="str">
        <f>VLOOKUP(B48,tbl_CLIENTES[#Data],2,0)</f>
        <v>Megamaxi</v>
      </c>
      <c r="I48" s="16" t="str">
        <f>VLOOKUP(C48,tbl_PRODUCTOS[#Data],2,0)</f>
        <v>Galaxy S8</v>
      </c>
      <c r="J48" s="17" t="str">
        <f>VLOOKUP(B48,tbl_CLIENTES[#Data],3,0)</f>
        <v>Ecuador</v>
      </c>
      <c r="K48" s="17" t="str">
        <f>VLOOKUP(B48,tbl_CLIENTES[#Data],5,0)</f>
        <v>Dist 1</v>
      </c>
      <c r="L48" t="str">
        <f>VLOOKUP(MONTH(tbl_PEDIDOS[[#This Row],[FECHA]]),mtz_MESES,2,0
)</f>
        <v>Feb</v>
      </c>
    </row>
    <row r="49" spans="1:12" x14ac:dyDescent="0.25">
      <c r="A49" s="21">
        <v>48</v>
      </c>
      <c r="B49" t="s">
        <v>58</v>
      </c>
      <c r="C49" t="s">
        <v>6</v>
      </c>
      <c r="D49" s="20">
        <v>43146</v>
      </c>
      <c r="E49" s="21">
        <v>12</v>
      </c>
      <c r="F49" s="14">
        <f>VLOOKUP(C49,tbl_PRODUCTOS[],3,0)</f>
        <v>840</v>
      </c>
      <c r="G49" s="15">
        <f t="shared" si="0"/>
        <v>10080</v>
      </c>
      <c r="H49" s="16" t="str">
        <f>VLOOKUP(B49,tbl_CLIENTES[#Data],2,0)</f>
        <v>Jumbo/Easy</v>
      </c>
      <c r="I49" s="16" t="str">
        <f>VLOOKUP(C49,tbl_PRODUCTOS[#Data],2,0)</f>
        <v>Galaxy S9</v>
      </c>
      <c r="J49" s="17" t="str">
        <f>VLOOKUP(B49,tbl_CLIENTES[#Data],3,0)</f>
        <v>Argentina</v>
      </c>
      <c r="K49" s="17" t="str">
        <f>VLOOKUP(B49,tbl_CLIENTES[#Data],5,0)</f>
        <v>Dist 2</v>
      </c>
      <c r="L49" t="str">
        <f>VLOOKUP(MONTH(tbl_PEDIDOS[[#This Row],[FECHA]]),mtz_MESES,2,0
)</f>
        <v>Feb</v>
      </c>
    </row>
    <row r="50" spans="1:12" x14ac:dyDescent="0.25">
      <c r="A50" s="21">
        <v>49</v>
      </c>
      <c r="B50" t="s">
        <v>59</v>
      </c>
      <c r="C50" t="s">
        <v>7</v>
      </c>
      <c r="D50" s="20">
        <v>43146</v>
      </c>
      <c r="E50" s="21">
        <v>24</v>
      </c>
      <c r="F50" s="14">
        <f>VLOOKUP(C50,tbl_PRODUCTOS[],3,0)</f>
        <v>760</v>
      </c>
      <c r="G50" s="15">
        <f t="shared" si="0"/>
        <v>18240</v>
      </c>
      <c r="H50" s="16" t="str">
        <f>VLOOKUP(B50,tbl_CLIENTES[#Data],2,0)</f>
        <v>Unilago</v>
      </c>
      <c r="I50" s="16" t="str">
        <f>VLOOKUP(C50,tbl_PRODUCTOS[#Data],2,0)</f>
        <v>Motorola G2</v>
      </c>
      <c r="J50" s="17" t="str">
        <f>VLOOKUP(B50,tbl_CLIENTES[#Data],3,0)</f>
        <v>Colombia</v>
      </c>
      <c r="K50" s="17" t="str">
        <f>VLOOKUP(B50,tbl_CLIENTES[#Data],5,0)</f>
        <v>Dist 1</v>
      </c>
      <c r="L50" t="str">
        <f>VLOOKUP(MONTH(tbl_PEDIDOS[[#This Row],[FECHA]]),mtz_MESES,2,0
)</f>
        <v>Feb</v>
      </c>
    </row>
    <row r="51" spans="1:12" x14ac:dyDescent="0.25">
      <c r="A51" s="21">
        <v>50</v>
      </c>
      <c r="B51" t="s">
        <v>60</v>
      </c>
      <c r="C51" t="s">
        <v>3</v>
      </c>
      <c r="D51" s="20">
        <v>43146</v>
      </c>
      <c r="E51" s="21">
        <v>24</v>
      </c>
      <c r="F51" s="14">
        <f>VLOOKUP(C51,tbl_PRODUCTOS[],3,0)</f>
        <v>750</v>
      </c>
      <c r="G51" s="15">
        <f t="shared" si="0"/>
        <v>18000</v>
      </c>
      <c r="H51" s="16" t="str">
        <f>VLOOKUP(B51,tbl_CLIENTES[#Data],2,0)</f>
        <v>Ripley</v>
      </c>
      <c r="I51" s="16" t="str">
        <f>VLOOKUP(C51,tbl_PRODUCTOS[#Data],2,0)</f>
        <v>Iphone 9</v>
      </c>
      <c r="J51" s="17" t="str">
        <f>VLOOKUP(B51,tbl_CLIENTES[#Data],3,0)</f>
        <v>Chile</v>
      </c>
      <c r="K51" s="17" t="str">
        <f>VLOOKUP(B51,tbl_CLIENTES[#Data],5,0)</f>
        <v>Dist 2</v>
      </c>
      <c r="L51" t="str">
        <f>VLOOKUP(MONTH(tbl_PEDIDOS[[#This Row],[FECHA]]),mtz_MESES,2,0
)</f>
        <v>Feb</v>
      </c>
    </row>
    <row r="52" spans="1:12" x14ac:dyDescent="0.25">
      <c r="A52" s="21">
        <v>51</v>
      </c>
      <c r="B52" t="s">
        <v>60</v>
      </c>
      <c r="C52" t="s">
        <v>46</v>
      </c>
      <c r="D52" s="20">
        <v>43174</v>
      </c>
      <c r="E52" s="21">
        <v>36</v>
      </c>
      <c r="F52" s="14">
        <f>VLOOKUP(C52,tbl_PRODUCTOS[],3,0)</f>
        <v>680</v>
      </c>
      <c r="G52" s="15">
        <f t="shared" si="0"/>
        <v>24480</v>
      </c>
      <c r="H52" s="16" t="str">
        <f>VLOOKUP(B52,tbl_CLIENTES[#Data],2,0)</f>
        <v>Ripley</v>
      </c>
      <c r="I52" s="16" t="str">
        <f>VLOOKUP(C52,tbl_PRODUCTOS[#Data],2,0)</f>
        <v>Sony</v>
      </c>
      <c r="J52" s="17" t="str">
        <f>VLOOKUP(B52,tbl_CLIENTES[#Data],3,0)</f>
        <v>Chile</v>
      </c>
      <c r="K52" s="17" t="str">
        <f>VLOOKUP(B52,tbl_CLIENTES[#Data],5,0)</f>
        <v>Dist 2</v>
      </c>
      <c r="L52" t="str">
        <f>VLOOKUP(MONTH(tbl_PEDIDOS[[#This Row],[FECHA]]),mtz_MESES,2,0
)</f>
        <v>Mar</v>
      </c>
    </row>
    <row r="53" spans="1:12" x14ac:dyDescent="0.25">
      <c r="A53" s="21">
        <v>52</v>
      </c>
      <c r="B53" t="s">
        <v>55</v>
      </c>
      <c r="C53" t="s">
        <v>6</v>
      </c>
      <c r="D53" s="20">
        <v>43174</v>
      </c>
      <c r="E53" s="21">
        <v>12</v>
      </c>
      <c r="F53" s="14">
        <f>VLOOKUP(C53,tbl_PRODUCTOS[],3,0)</f>
        <v>840</v>
      </c>
      <c r="G53" s="15">
        <f t="shared" si="0"/>
        <v>10080</v>
      </c>
      <c r="H53" s="16" t="str">
        <f>VLOOKUP(B53,tbl_CLIENTES[#Data],2,0)</f>
        <v>Disco</v>
      </c>
      <c r="I53" s="16" t="str">
        <f>VLOOKUP(C53,tbl_PRODUCTOS[#Data],2,0)</f>
        <v>Galaxy S9</v>
      </c>
      <c r="J53" s="17" t="str">
        <f>VLOOKUP(B53,tbl_CLIENTES[#Data],3,0)</f>
        <v>Uruguay</v>
      </c>
      <c r="K53" s="17" t="str">
        <f>VLOOKUP(B53,tbl_CLIENTES[#Data],5,0)</f>
        <v>Dist 2</v>
      </c>
      <c r="L53" t="str">
        <f>VLOOKUP(MONTH(tbl_PEDIDOS[[#This Row],[FECHA]]),mtz_MESES,2,0
)</f>
        <v>Mar</v>
      </c>
    </row>
    <row r="54" spans="1:12" x14ac:dyDescent="0.25">
      <c r="A54" s="21">
        <v>53</v>
      </c>
      <c r="B54" t="s">
        <v>54</v>
      </c>
      <c r="C54" t="s">
        <v>46</v>
      </c>
      <c r="D54" s="20">
        <v>43174</v>
      </c>
      <c r="E54" s="21">
        <v>24</v>
      </c>
      <c r="F54" s="14">
        <f>VLOOKUP(C54,tbl_PRODUCTOS[],3,0)</f>
        <v>680</v>
      </c>
      <c r="G54" s="15">
        <f t="shared" si="0"/>
        <v>16320</v>
      </c>
      <c r="H54" s="16" t="str">
        <f>VLOOKUP(B54,tbl_CLIENTES[#Data],2,0)</f>
        <v>Jumbo</v>
      </c>
      <c r="I54" s="16" t="str">
        <f>VLOOKUP(C54,tbl_PRODUCTOS[#Data],2,0)</f>
        <v>Sony</v>
      </c>
      <c r="J54" s="17" t="str">
        <f>VLOOKUP(B54,tbl_CLIENTES[#Data],3,0)</f>
        <v>Chile</v>
      </c>
      <c r="K54" s="17" t="str">
        <f>VLOOKUP(B54,tbl_CLIENTES[#Data],5,0)</f>
        <v>Dist 2</v>
      </c>
      <c r="L54" t="str">
        <f>VLOOKUP(MONTH(tbl_PEDIDOS[[#This Row],[FECHA]]),mtz_MESES,2,0
)</f>
        <v>Mar</v>
      </c>
    </row>
    <row r="55" spans="1:12" x14ac:dyDescent="0.25">
      <c r="A55" s="21">
        <v>54</v>
      </c>
      <c r="B55" t="s">
        <v>54</v>
      </c>
      <c r="C55" t="s">
        <v>6</v>
      </c>
      <c r="D55" s="20">
        <v>43174</v>
      </c>
      <c r="E55" s="21">
        <v>24</v>
      </c>
      <c r="F55" s="14">
        <f>VLOOKUP(C55,tbl_PRODUCTOS[],3,0)</f>
        <v>840</v>
      </c>
      <c r="G55" s="15">
        <f t="shared" si="0"/>
        <v>20160</v>
      </c>
      <c r="H55" s="16" t="str">
        <f>VLOOKUP(B55,tbl_CLIENTES[#Data],2,0)</f>
        <v>Jumbo</v>
      </c>
      <c r="I55" s="16" t="str">
        <f>VLOOKUP(C55,tbl_PRODUCTOS[#Data],2,0)</f>
        <v>Galaxy S9</v>
      </c>
      <c r="J55" s="17" t="str">
        <f>VLOOKUP(B55,tbl_CLIENTES[#Data],3,0)</f>
        <v>Chile</v>
      </c>
      <c r="K55" s="17" t="str">
        <f>VLOOKUP(B55,tbl_CLIENTES[#Data],5,0)</f>
        <v>Dist 2</v>
      </c>
      <c r="L55" t="str">
        <f>VLOOKUP(MONTH(tbl_PEDIDOS[[#This Row],[FECHA]]),mtz_MESES,2,0
)</f>
        <v>Mar</v>
      </c>
    </row>
    <row r="56" spans="1:12" x14ac:dyDescent="0.25">
      <c r="A56" s="21">
        <v>55</v>
      </c>
      <c r="B56" t="s">
        <v>54</v>
      </c>
      <c r="C56" t="s">
        <v>3</v>
      </c>
      <c r="D56" s="20">
        <v>43174</v>
      </c>
      <c r="E56" s="21">
        <v>36</v>
      </c>
      <c r="F56" s="14">
        <f>VLOOKUP(C56,tbl_PRODUCTOS[],3,0)</f>
        <v>750</v>
      </c>
      <c r="G56" s="15">
        <f t="shared" si="0"/>
        <v>27000</v>
      </c>
      <c r="H56" s="16" t="str">
        <f>VLOOKUP(B56,tbl_CLIENTES[#Data],2,0)</f>
        <v>Jumbo</v>
      </c>
      <c r="I56" s="16" t="str">
        <f>VLOOKUP(C56,tbl_PRODUCTOS[#Data],2,0)</f>
        <v>Iphone 9</v>
      </c>
      <c r="J56" s="17" t="str">
        <f>VLOOKUP(B56,tbl_CLIENTES[#Data],3,0)</f>
        <v>Chile</v>
      </c>
      <c r="K56" s="17" t="str">
        <f>VLOOKUP(B56,tbl_CLIENTES[#Data],5,0)</f>
        <v>Dist 2</v>
      </c>
      <c r="L56" t="str">
        <f>VLOOKUP(MONTH(tbl_PEDIDOS[[#This Row],[FECHA]]),mtz_MESES,2,0
)</f>
        <v>Mar</v>
      </c>
    </row>
    <row r="57" spans="1:12" x14ac:dyDescent="0.25">
      <c r="A57" s="21">
        <v>56</v>
      </c>
      <c r="B57" t="s">
        <v>55</v>
      </c>
      <c r="C57" t="s">
        <v>46</v>
      </c>
      <c r="D57" s="20">
        <v>43174</v>
      </c>
      <c r="E57" s="21">
        <v>36</v>
      </c>
      <c r="F57" s="14">
        <f>VLOOKUP(C57,tbl_PRODUCTOS[],3,0)</f>
        <v>680</v>
      </c>
      <c r="G57" s="15">
        <f t="shared" si="0"/>
        <v>24480</v>
      </c>
      <c r="H57" s="16" t="str">
        <f>VLOOKUP(B57,tbl_CLIENTES[#Data],2,0)</f>
        <v>Disco</v>
      </c>
      <c r="I57" s="16" t="str">
        <f>VLOOKUP(C57,tbl_PRODUCTOS[#Data],2,0)</f>
        <v>Sony</v>
      </c>
      <c r="J57" s="17" t="str">
        <f>VLOOKUP(B57,tbl_CLIENTES[#Data],3,0)</f>
        <v>Uruguay</v>
      </c>
      <c r="K57" s="17" t="str">
        <f>VLOOKUP(B57,tbl_CLIENTES[#Data],5,0)</f>
        <v>Dist 2</v>
      </c>
      <c r="L57" t="str">
        <f>VLOOKUP(MONTH(tbl_PEDIDOS[[#This Row],[FECHA]]),mtz_MESES,2,0
)</f>
        <v>Mar</v>
      </c>
    </row>
    <row r="58" spans="1:12" x14ac:dyDescent="0.25">
      <c r="A58" s="21">
        <v>57</v>
      </c>
      <c r="B58" t="s">
        <v>56</v>
      </c>
      <c r="C58" t="s">
        <v>4</v>
      </c>
      <c r="D58" s="20">
        <v>43174</v>
      </c>
      <c r="E58" s="21">
        <v>18</v>
      </c>
      <c r="F58" s="14">
        <f>VLOOKUP(C58,tbl_PRODUCTOS[],3,0)</f>
        <v>980</v>
      </c>
      <c r="G58" s="15">
        <f t="shared" si="0"/>
        <v>17640</v>
      </c>
      <c r="H58" s="16" t="str">
        <f>VLOOKUP(B58,tbl_CLIENTES[#Data],2,0)</f>
        <v>Tottus</v>
      </c>
      <c r="I58" s="16" t="str">
        <f>VLOOKUP(C58,tbl_PRODUCTOS[#Data],2,0)</f>
        <v>Iphone 10</v>
      </c>
      <c r="J58" s="17" t="str">
        <f>VLOOKUP(B58,tbl_CLIENTES[#Data],3,0)</f>
        <v>Perú</v>
      </c>
      <c r="K58" s="17" t="str">
        <f>VLOOKUP(B58,tbl_CLIENTES[#Data],5,0)</f>
        <v>Dist 1</v>
      </c>
      <c r="L58" t="str">
        <f>VLOOKUP(MONTH(tbl_PEDIDOS[[#This Row],[FECHA]]),mtz_MESES,2,0
)</f>
        <v>Mar</v>
      </c>
    </row>
    <row r="59" spans="1:12" x14ac:dyDescent="0.25">
      <c r="A59" s="21">
        <v>58</v>
      </c>
      <c r="B59" t="s">
        <v>53</v>
      </c>
      <c r="C59" t="s">
        <v>6</v>
      </c>
      <c r="D59" s="20">
        <v>43174</v>
      </c>
      <c r="E59" s="21">
        <v>12</v>
      </c>
      <c r="F59" s="14">
        <f>VLOOKUP(C59,tbl_PRODUCTOS[],3,0)</f>
        <v>840</v>
      </c>
      <c r="G59" s="15">
        <f t="shared" si="0"/>
        <v>10080</v>
      </c>
      <c r="H59" s="16" t="str">
        <f>VLOOKUP(B59,tbl_CLIENTES[#Data],2,0)</f>
        <v>Éxito</v>
      </c>
      <c r="I59" s="16" t="str">
        <f>VLOOKUP(C59,tbl_PRODUCTOS[#Data],2,0)</f>
        <v>Galaxy S9</v>
      </c>
      <c r="J59" s="17" t="str">
        <f>VLOOKUP(B59,tbl_CLIENTES[#Data],3,0)</f>
        <v>Colombia</v>
      </c>
      <c r="K59" s="17" t="str">
        <f>VLOOKUP(B59,tbl_CLIENTES[#Data],5,0)</f>
        <v>Dist 1</v>
      </c>
      <c r="L59" t="str">
        <f>VLOOKUP(MONTH(tbl_PEDIDOS[[#This Row],[FECHA]]),mtz_MESES,2,0
)</f>
        <v>Mar</v>
      </c>
    </row>
    <row r="60" spans="1:12" x14ac:dyDescent="0.25">
      <c r="A60" s="21">
        <v>59</v>
      </c>
      <c r="B60" t="s">
        <v>53</v>
      </c>
      <c r="C60" t="s">
        <v>3</v>
      </c>
      <c r="D60" s="20">
        <v>43174</v>
      </c>
      <c r="E60" s="21">
        <v>24</v>
      </c>
      <c r="F60" s="14">
        <f>VLOOKUP(C60,tbl_PRODUCTOS[],3,0)</f>
        <v>750</v>
      </c>
      <c r="G60" s="15">
        <f t="shared" si="0"/>
        <v>18000</v>
      </c>
      <c r="H60" s="16" t="str">
        <f>VLOOKUP(B60,tbl_CLIENTES[#Data],2,0)</f>
        <v>Éxito</v>
      </c>
      <c r="I60" s="16" t="str">
        <f>VLOOKUP(C60,tbl_PRODUCTOS[#Data],2,0)</f>
        <v>Iphone 9</v>
      </c>
      <c r="J60" s="17" t="str">
        <f>VLOOKUP(B60,tbl_CLIENTES[#Data],3,0)</f>
        <v>Colombia</v>
      </c>
      <c r="K60" s="17" t="str">
        <f>VLOOKUP(B60,tbl_CLIENTES[#Data],5,0)</f>
        <v>Dist 1</v>
      </c>
      <c r="L60" t="str">
        <f>VLOOKUP(MONTH(tbl_PEDIDOS[[#This Row],[FECHA]]),mtz_MESES,2,0
)</f>
        <v>Mar</v>
      </c>
    </row>
    <row r="61" spans="1:12" x14ac:dyDescent="0.25">
      <c r="A61" s="21">
        <v>60</v>
      </c>
      <c r="B61" t="s">
        <v>54</v>
      </c>
      <c r="C61" t="s">
        <v>4</v>
      </c>
      <c r="D61" s="20">
        <v>43174</v>
      </c>
      <c r="E61" s="21">
        <v>24</v>
      </c>
      <c r="F61" s="14">
        <f>VLOOKUP(C61,tbl_PRODUCTOS[],3,0)</f>
        <v>980</v>
      </c>
      <c r="G61" s="15">
        <f t="shared" si="0"/>
        <v>23520</v>
      </c>
      <c r="H61" s="16" t="str">
        <f>VLOOKUP(B61,tbl_CLIENTES[#Data],2,0)</f>
        <v>Jumbo</v>
      </c>
      <c r="I61" s="16" t="str">
        <f>VLOOKUP(C61,tbl_PRODUCTOS[#Data],2,0)</f>
        <v>Iphone 10</v>
      </c>
      <c r="J61" s="17" t="str">
        <f>VLOOKUP(B61,tbl_CLIENTES[#Data],3,0)</f>
        <v>Chile</v>
      </c>
      <c r="K61" s="17" t="str">
        <f>VLOOKUP(B61,tbl_CLIENTES[#Data],5,0)</f>
        <v>Dist 2</v>
      </c>
      <c r="L61" t="str">
        <f>VLOOKUP(MONTH(tbl_PEDIDOS[[#This Row],[FECHA]]),mtz_MESES,2,0
)</f>
        <v>Mar</v>
      </c>
    </row>
    <row r="62" spans="1:12" x14ac:dyDescent="0.25">
      <c r="A62" s="21">
        <v>61</v>
      </c>
      <c r="B62" t="s">
        <v>54</v>
      </c>
      <c r="C62" t="s">
        <v>7</v>
      </c>
      <c r="D62" s="20">
        <v>43174</v>
      </c>
      <c r="E62" s="21">
        <v>18</v>
      </c>
      <c r="F62" s="14">
        <f>VLOOKUP(C62,tbl_PRODUCTOS[],3,0)</f>
        <v>760</v>
      </c>
      <c r="G62" s="15">
        <f t="shared" si="0"/>
        <v>13680</v>
      </c>
      <c r="H62" s="16" t="str">
        <f>VLOOKUP(B62,tbl_CLIENTES[#Data],2,0)</f>
        <v>Jumbo</v>
      </c>
      <c r="I62" s="16" t="str">
        <f>VLOOKUP(C62,tbl_PRODUCTOS[#Data],2,0)</f>
        <v>Motorola G2</v>
      </c>
      <c r="J62" s="17" t="str">
        <f>VLOOKUP(B62,tbl_CLIENTES[#Data],3,0)</f>
        <v>Chile</v>
      </c>
      <c r="K62" s="17" t="str">
        <f>VLOOKUP(B62,tbl_CLIENTES[#Data],5,0)</f>
        <v>Dist 2</v>
      </c>
      <c r="L62" t="str">
        <f>VLOOKUP(MONTH(tbl_PEDIDOS[[#This Row],[FECHA]]),mtz_MESES,2,0
)</f>
        <v>Mar</v>
      </c>
    </row>
    <row r="63" spans="1:12" x14ac:dyDescent="0.25">
      <c r="A63" s="21">
        <v>62</v>
      </c>
      <c r="B63" t="s">
        <v>56</v>
      </c>
      <c r="C63" t="s">
        <v>5</v>
      </c>
      <c r="D63" s="20">
        <v>43174</v>
      </c>
      <c r="E63" s="21">
        <v>24</v>
      </c>
      <c r="F63" s="14">
        <f>VLOOKUP(C63,tbl_PRODUCTOS[],3,0)</f>
        <v>760</v>
      </c>
      <c r="G63" s="15">
        <f t="shared" si="0"/>
        <v>18240</v>
      </c>
      <c r="H63" s="16" t="str">
        <f>VLOOKUP(B63,tbl_CLIENTES[#Data],2,0)</f>
        <v>Tottus</v>
      </c>
      <c r="I63" s="16" t="str">
        <f>VLOOKUP(C63,tbl_PRODUCTOS[#Data],2,0)</f>
        <v>Galaxy S8</v>
      </c>
      <c r="J63" s="17" t="str">
        <f>VLOOKUP(B63,tbl_CLIENTES[#Data],3,0)</f>
        <v>Perú</v>
      </c>
      <c r="K63" s="17" t="str">
        <f>VLOOKUP(B63,tbl_CLIENTES[#Data],5,0)</f>
        <v>Dist 1</v>
      </c>
      <c r="L63" t="str">
        <f>VLOOKUP(MONTH(tbl_PEDIDOS[[#This Row],[FECHA]]),mtz_MESES,2,0
)</f>
        <v>Mar</v>
      </c>
    </row>
    <row r="64" spans="1:12" x14ac:dyDescent="0.25">
      <c r="A64" s="21">
        <v>63</v>
      </c>
      <c r="B64" t="s">
        <v>56</v>
      </c>
      <c r="C64" t="s">
        <v>3</v>
      </c>
      <c r="D64" s="20">
        <v>43174</v>
      </c>
      <c r="E64" s="21">
        <v>12</v>
      </c>
      <c r="F64" s="14">
        <f>VLOOKUP(C64,tbl_PRODUCTOS[],3,0)</f>
        <v>750</v>
      </c>
      <c r="G64" s="15">
        <f t="shared" si="0"/>
        <v>9000</v>
      </c>
      <c r="H64" s="16" t="str">
        <f>VLOOKUP(B64,tbl_CLIENTES[#Data],2,0)</f>
        <v>Tottus</v>
      </c>
      <c r="I64" s="16" t="str">
        <f>VLOOKUP(C64,tbl_PRODUCTOS[#Data],2,0)</f>
        <v>Iphone 9</v>
      </c>
      <c r="J64" s="17" t="str">
        <f>VLOOKUP(B64,tbl_CLIENTES[#Data],3,0)</f>
        <v>Perú</v>
      </c>
      <c r="K64" s="17" t="str">
        <f>VLOOKUP(B64,tbl_CLIENTES[#Data],5,0)</f>
        <v>Dist 1</v>
      </c>
      <c r="L64" t="str">
        <f>VLOOKUP(MONTH(tbl_PEDIDOS[[#This Row],[FECHA]]),mtz_MESES,2,0
)</f>
        <v>Mar</v>
      </c>
    </row>
    <row r="65" spans="1:12" x14ac:dyDescent="0.25">
      <c r="A65" s="21">
        <v>64</v>
      </c>
      <c r="B65" t="s">
        <v>57</v>
      </c>
      <c r="C65" t="s">
        <v>44</v>
      </c>
      <c r="D65" s="20">
        <v>43174</v>
      </c>
      <c r="E65" s="21">
        <v>24</v>
      </c>
      <c r="F65" s="14">
        <f>VLOOKUP(C65,tbl_PRODUCTOS[],3,0)</f>
        <v>670</v>
      </c>
      <c r="G65" s="15">
        <f t="shared" si="0"/>
        <v>16080</v>
      </c>
      <c r="H65" s="16" t="str">
        <f>VLOOKUP(B65,tbl_CLIENTES[#Data],2,0)</f>
        <v>Megamaxi</v>
      </c>
      <c r="I65" s="16" t="str">
        <f>VLOOKUP(C65,tbl_PRODUCTOS[#Data],2,0)</f>
        <v>Galaxy S7</v>
      </c>
      <c r="J65" s="17" t="str">
        <f>VLOOKUP(B65,tbl_CLIENTES[#Data],3,0)</f>
        <v>Ecuador</v>
      </c>
      <c r="K65" s="17" t="str">
        <f>VLOOKUP(B65,tbl_CLIENTES[#Data],5,0)</f>
        <v>Dist 1</v>
      </c>
      <c r="L65" t="str">
        <f>VLOOKUP(MONTH(tbl_PEDIDOS[[#This Row],[FECHA]]),mtz_MESES,2,0
)</f>
        <v>Mar</v>
      </c>
    </row>
    <row r="66" spans="1:12" x14ac:dyDescent="0.25">
      <c r="A66" s="21">
        <v>65</v>
      </c>
      <c r="B66" t="s">
        <v>58</v>
      </c>
      <c r="C66" t="s">
        <v>5</v>
      </c>
      <c r="D66" s="20">
        <v>43174</v>
      </c>
      <c r="E66" s="21">
        <v>36</v>
      </c>
      <c r="F66" s="14">
        <f>VLOOKUP(C66,tbl_PRODUCTOS[],3,0)</f>
        <v>760</v>
      </c>
      <c r="G66" s="15">
        <f t="shared" ref="G66:G129" si="1">E66*F66</f>
        <v>27360</v>
      </c>
      <c r="H66" s="16" t="str">
        <f>VLOOKUP(B66,tbl_CLIENTES[#Data],2,0)</f>
        <v>Jumbo/Easy</v>
      </c>
      <c r="I66" s="16" t="str">
        <f>VLOOKUP(C66,tbl_PRODUCTOS[#Data],2,0)</f>
        <v>Galaxy S8</v>
      </c>
      <c r="J66" s="17" t="str">
        <f>VLOOKUP(B66,tbl_CLIENTES[#Data],3,0)</f>
        <v>Argentina</v>
      </c>
      <c r="K66" s="17" t="str">
        <f>VLOOKUP(B66,tbl_CLIENTES[#Data],5,0)</f>
        <v>Dist 2</v>
      </c>
      <c r="L66" t="str">
        <f>VLOOKUP(MONTH(tbl_PEDIDOS[[#This Row],[FECHA]]),mtz_MESES,2,0
)</f>
        <v>Mar</v>
      </c>
    </row>
    <row r="67" spans="1:12" x14ac:dyDescent="0.25">
      <c r="A67" s="21">
        <v>66</v>
      </c>
      <c r="B67" t="s">
        <v>59</v>
      </c>
      <c r="C67" t="s">
        <v>6</v>
      </c>
      <c r="D67" s="20">
        <v>43174</v>
      </c>
      <c r="E67" s="21">
        <v>36</v>
      </c>
      <c r="F67" s="14">
        <f>VLOOKUP(C67,tbl_PRODUCTOS[],3,0)</f>
        <v>840</v>
      </c>
      <c r="G67" s="15">
        <f t="shared" si="1"/>
        <v>30240</v>
      </c>
      <c r="H67" s="16" t="str">
        <f>VLOOKUP(B67,tbl_CLIENTES[#Data],2,0)</f>
        <v>Unilago</v>
      </c>
      <c r="I67" s="16" t="str">
        <f>VLOOKUP(C67,tbl_PRODUCTOS[#Data],2,0)</f>
        <v>Galaxy S9</v>
      </c>
      <c r="J67" s="17" t="str">
        <f>VLOOKUP(B67,tbl_CLIENTES[#Data],3,0)</f>
        <v>Colombia</v>
      </c>
      <c r="K67" s="17" t="str">
        <f>VLOOKUP(B67,tbl_CLIENTES[#Data],5,0)</f>
        <v>Dist 1</v>
      </c>
      <c r="L67" t="str">
        <f>VLOOKUP(MONTH(tbl_PEDIDOS[[#This Row],[FECHA]]),mtz_MESES,2,0
)</f>
        <v>Mar</v>
      </c>
    </row>
    <row r="68" spans="1:12" x14ac:dyDescent="0.25">
      <c r="A68" s="21">
        <v>67</v>
      </c>
      <c r="B68" t="s">
        <v>60</v>
      </c>
      <c r="C68" t="s">
        <v>45</v>
      </c>
      <c r="D68" s="20">
        <v>43174</v>
      </c>
      <c r="E68" s="21">
        <v>24</v>
      </c>
      <c r="F68" s="14">
        <f>VLOOKUP(C68,tbl_PRODUCTOS[],3,0)</f>
        <v>870</v>
      </c>
      <c r="G68" s="15">
        <f t="shared" si="1"/>
        <v>20880</v>
      </c>
      <c r="H68" s="16" t="str">
        <f>VLOOKUP(B68,tbl_CLIENTES[#Data],2,0)</f>
        <v>Ripley</v>
      </c>
      <c r="I68" s="16" t="str">
        <f>VLOOKUP(C68,tbl_PRODUCTOS[#Data],2,0)</f>
        <v>Motorola G3</v>
      </c>
      <c r="J68" s="17" t="str">
        <f>VLOOKUP(B68,tbl_CLIENTES[#Data],3,0)</f>
        <v>Chile</v>
      </c>
      <c r="K68" s="17" t="str">
        <f>VLOOKUP(B68,tbl_CLIENTES[#Data],5,0)</f>
        <v>Dist 2</v>
      </c>
      <c r="L68" t="str">
        <f>VLOOKUP(MONTH(tbl_PEDIDOS[[#This Row],[FECHA]]),mtz_MESES,2,0
)</f>
        <v>Mar</v>
      </c>
    </row>
    <row r="69" spans="1:12" x14ac:dyDescent="0.25">
      <c r="A69" s="21">
        <v>68</v>
      </c>
      <c r="B69" t="s">
        <v>60</v>
      </c>
      <c r="C69" t="s">
        <v>3</v>
      </c>
      <c r="D69" s="20">
        <v>43174</v>
      </c>
      <c r="E69" s="21">
        <v>18</v>
      </c>
      <c r="F69" s="14">
        <f>VLOOKUP(C69,tbl_PRODUCTOS[],3,0)</f>
        <v>750</v>
      </c>
      <c r="G69" s="15">
        <f t="shared" si="1"/>
        <v>13500</v>
      </c>
      <c r="H69" s="16" t="str">
        <f>VLOOKUP(B69,tbl_CLIENTES[#Data],2,0)</f>
        <v>Ripley</v>
      </c>
      <c r="I69" s="16" t="str">
        <f>VLOOKUP(C69,tbl_PRODUCTOS[#Data],2,0)</f>
        <v>Iphone 9</v>
      </c>
      <c r="J69" s="17" t="str">
        <f>VLOOKUP(B69,tbl_CLIENTES[#Data],3,0)</f>
        <v>Chile</v>
      </c>
      <c r="K69" s="17" t="str">
        <f>VLOOKUP(B69,tbl_CLIENTES[#Data],5,0)</f>
        <v>Dist 2</v>
      </c>
      <c r="L69" t="str">
        <f>VLOOKUP(MONTH(tbl_PEDIDOS[[#This Row],[FECHA]]),mtz_MESES,2,0
)</f>
        <v>Mar</v>
      </c>
    </row>
    <row r="70" spans="1:12" x14ac:dyDescent="0.25">
      <c r="A70" s="21">
        <v>69</v>
      </c>
      <c r="B70" t="s">
        <v>59</v>
      </c>
      <c r="C70" t="s">
        <v>45</v>
      </c>
      <c r="D70" s="20">
        <v>43174</v>
      </c>
      <c r="E70" s="21">
        <v>24</v>
      </c>
      <c r="F70" s="14">
        <f>VLOOKUP(C70,tbl_PRODUCTOS[],3,0)</f>
        <v>870</v>
      </c>
      <c r="G70" s="15">
        <f t="shared" si="1"/>
        <v>20880</v>
      </c>
      <c r="H70" s="16" t="str">
        <f>VLOOKUP(B70,tbl_CLIENTES[#Data],2,0)</f>
        <v>Unilago</v>
      </c>
      <c r="I70" s="16" t="str">
        <f>VLOOKUP(C70,tbl_PRODUCTOS[#Data],2,0)</f>
        <v>Motorola G3</v>
      </c>
      <c r="J70" s="17" t="str">
        <f>VLOOKUP(B70,tbl_CLIENTES[#Data],3,0)</f>
        <v>Colombia</v>
      </c>
      <c r="K70" s="17" t="str">
        <f>VLOOKUP(B70,tbl_CLIENTES[#Data],5,0)</f>
        <v>Dist 1</v>
      </c>
      <c r="L70" t="str">
        <f>VLOOKUP(MONTH(tbl_PEDIDOS[[#This Row],[FECHA]]),mtz_MESES,2,0
)</f>
        <v>Mar</v>
      </c>
    </row>
    <row r="71" spans="1:12" x14ac:dyDescent="0.25">
      <c r="A71" s="21">
        <v>70</v>
      </c>
      <c r="B71" t="s">
        <v>55</v>
      </c>
      <c r="C71" t="s">
        <v>46</v>
      </c>
      <c r="D71" s="20">
        <v>43205</v>
      </c>
      <c r="E71" s="21">
        <v>24</v>
      </c>
      <c r="F71" s="14">
        <f>VLOOKUP(C71,tbl_PRODUCTOS[],3,0)</f>
        <v>680</v>
      </c>
      <c r="G71" s="15">
        <f t="shared" si="1"/>
        <v>16320</v>
      </c>
      <c r="H71" s="16" t="str">
        <f>VLOOKUP(B71,tbl_CLIENTES[#Data],2,0)</f>
        <v>Disco</v>
      </c>
      <c r="I71" s="16" t="str">
        <f>VLOOKUP(C71,tbl_PRODUCTOS[#Data],2,0)</f>
        <v>Sony</v>
      </c>
      <c r="J71" s="17" t="str">
        <f>VLOOKUP(B71,tbl_CLIENTES[#Data],3,0)</f>
        <v>Uruguay</v>
      </c>
      <c r="K71" s="17" t="str">
        <f>VLOOKUP(B71,tbl_CLIENTES[#Data],5,0)</f>
        <v>Dist 2</v>
      </c>
      <c r="L71" t="str">
        <f>VLOOKUP(MONTH(tbl_PEDIDOS[[#This Row],[FECHA]]),mtz_MESES,2,0
)</f>
        <v>Abr</v>
      </c>
    </row>
    <row r="72" spans="1:12" x14ac:dyDescent="0.25">
      <c r="A72" s="21">
        <v>71</v>
      </c>
      <c r="B72" t="s">
        <v>56</v>
      </c>
      <c r="C72" t="s">
        <v>4</v>
      </c>
      <c r="D72" s="20">
        <v>43205</v>
      </c>
      <c r="E72" s="21">
        <v>12</v>
      </c>
      <c r="F72" s="14">
        <f>VLOOKUP(C72,tbl_PRODUCTOS[],3,0)</f>
        <v>980</v>
      </c>
      <c r="G72" s="15">
        <f t="shared" si="1"/>
        <v>11760</v>
      </c>
      <c r="H72" s="16" t="str">
        <f>VLOOKUP(B72,tbl_CLIENTES[#Data],2,0)</f>
        <v>Tottus</v>
      </c>
      <c r="I72" s="16" t="str">
        <f>VLOOKUP(C72,tbl_PRODUCTOS[#Data],2,0)</f>
        <v>Iphone 10</v>
      </c>
      <c r="J72" s="17" t="str">
        <f>VLOOKUP(B72,tbl_CLIENTES[#Data],3,0)</f>
        <v>Perú</v>
      </c>
      <c r="K72" s="17" t="str">
        <f>VLOOKUP(B72,tbl_CLIENTES[#Data],5,0)</f>
        <v>Dist 1</v>
      </c>
      <c r="L72" t="str">
        <f>VLOOKUP(MONTH(tbl_PEDIDOS[[#This Row],[FECHA]]),mtz_MESES,2,0
)</f>
        <v>Abr</v>
      </c>
    </row>
    <row r="73" spans="1:12" x14ac:dyDescent="0.25">
      <c r="A73" s="21">
        <v>72</v>
      </c>
      <c r="B73" t="s">
        <v>53</v>
      </c>
      <c r="C73" t="s">
        <v>6</v>
      </c>
      <c r="D73" s="20">
        <v>43205</v>
      </c>
      <c r="E73" s="21">
        <v>24</v>
      </c>
      <c r="F73" s="14">
        <f>VLOOKUP(C73,tbl_PRODUCTOS[],3,0)</f>
        <v>840</v>
      </c>
      <c r="G73" s="15">
        <f t="shared" si="1"/>
        <v>20160</v>
      </c>
      <c r="H73" s="16" t="str">
        <f>VLOOKUP(B73,tbl_CLIENTES[#Data],2,0)</f>
        <v>Éxito</v>
      </c>
      <c r="I73" s="16" t="str">
        <f>VLOOKUP(C73,tbl_PRODUCTOS[#Data],2,0)</f>
        <v>Galaxy S9</v>
      </c>
      <c r="J73" s="17" t="str">
        <f>VLOOKUP(B73,tbl_CLIENTES[#Data],3,0)</f>
        <v>Colombia</v>
      </c>
      <c r="K73" s="17" t="str">
        <f>VLOOKUP(B73,tbl_CLIENTES[#Data],5,0)</f>
        <v>Dist 1</v>
      </c>
      <c r="L73" t="str">
        <f>VLOOKUP(MONTH(tbl_PEDIDOS[[#This Row],[FECHA]]),mtz_MESES,2,0
)</f>
        <v>Abr</v>
      </c>
    </row>
    <row r="74" spans="1:12" x14ac:dyDescent="0.25">
      <c r="A74" s="21">
        <v>73</v>
      </c>
      <c r="B74" t="s">
        <v>53</v>
      </c>
      <c r="C74" t="s">
        <v>7</v>
      </c>
      <c r="D74" s="20">
        <v>43205</v>
      </c>
      <c r="E74" s="21">
        <v>24</v>
      </c>
      <c r="F74" s="14">
        <f>VLOOKUP(C74,tbl_PRODUCTOS[],3,0)</f>
        <v>760</v>
      </c>
      <c r="G74" s="15">
        <f t="shared" si="1"/>
        <v>18240</v>
      </c>
      <c r="H74" s="16" t="str">
        <f>VLOOKUP(B74,tbl_CLIENTES[#Data],2,0)</f>
        <v>Éxito</v>
      </c>
      <c r="I74" s="16" t="str">
        <f>VLOOKUP(C74,tbl_PRODUCTOS[#Data],2,0)</f>
        <v>Motorola G2</v>
      </c>
      <c r="J74" s="17" t="str">
        <f>VLOOKUP(B74,tbl_CLIENTES[#Data],3,0)</f>
        <v>Colombia</v>
      </c>
      <c r="K74" s="17" t="str">
        <f>VLOOKUP(B74,tbl_CLIENTES[#Data],5,0)</f>
        <v>Dist 1</v>
      </c>
      <c r="L74" t="str">
        <f>VLOOKUP(MONTH(tbl_PEDIDOS[[#This Row],[FECHA]]),mtz_MESES,2,0
)</f>
        <v>Abr</v>
      </c>
    </row>
    <row r="75" spans="1:12" x14ac:dyDescent="0.25">
      <c r="A75" s="21">
        <v>74</v>
      </c>
      <c r="B75" t="s">
        <v>54</v>
      </c>
      <c r="C75" t="s">
        <v>4</v>
      </c>
      <c r="D75" s="20">
        <v>43205</v>
      </c>
      <c r="E75" s="21">
        <v>36</v>
      </c>
      <c r="F75" s="14">
        <f>VLOOKUP(C75,tbl_PRODUCTOS[],3,0)</f>
        <v>980</v>
      </c>
      <c r="G75" s="15">
        <f t="shared" si="1"/>
        <v>35280</v>
      </c>
      <c r="H75" s="16" t="str">
        <f>VLOOKUP(B75,tbl_CLIENTES[#Data],2,0)</f>
        <v>Jumbo</v>
      </c>
      <c r="I75" s="16" t="str">
        <f>VLOOKUP(C75,tbl_PRODUCTOS[#Data],2,0)</f>
        <v>Iphone 10</v>
      </c>
      <c r="J75" s="17" t="str">
        <f>VLOOKUP(B75,tbl_CLIENTES[#Data],3,0)</f>
        <v>Chile</v>
      </c>
      <c r="K75" s="17" t="str">
        <f>VLOOKUP(B75,tbl_CLIENTES[#Data],5,0)</f>
        <v>Dist 2</v>
      </c>
      <c r="L75" t="str">
        <f>VLOOKUP(MONTH(tbl_PEDIDOS[[#This Row],[FECHA]]),mtz_MESES,2,0
)</f>
        <v>Abr</v>
      </c>
    </row>
    <row r="76" spans="1:12" x14ac:dyDescent="0.25">
      <c r="A76" s="21">
        <v>75</v>
      </c>
      <c r="B76" t="s">
        <v>54</v>
      </c>
      <c r="C76" t="s">
        <v>44</v>
      </c>
      <c r="D76" s="20">
        <v>43205</v>
      </c>
      <c r="E76" s="21">
        <v>36</v>
      </c>
      <c r="F76" s="14">
        <f>VLOOKUP(C76,tbl_PRODUCTOS[],3,0)</f>
        <v>670</v>
      </c>
      <c r="G76" s="15">
        <f t="shared" si="1"/>
        <v>24120</v>
      </c>
      <c r="H76" s="16" t="str">
        <f>VLOOKUP(B76,tbl_CLIENTES[#Data],2,0)</f>
        <v>Jumbo</v>
      </c>
      <c r="I76" s="16" t="str">
        <f>VLOOKUP(C76,tbl_PRODUCTOS[#Data],2,0)</f>
        <v>Galaxy S7</v>
      </c>
      <c r="J76" s="17" t="str">
        <f>VLOOKUP(B76,tbl_CLIENTES[#Data],3,0)</f>
        <v>Chile</v>
      </c>
      <c r="K76" s="17" t="str">
        <f>VLOOKUP(B76,tbl_CLIENTES[#Data],5,0)</f>
        <v>Dist 2</v>
      </c>
      <c r="L76" t="str">
        <f>VLOOKUP(MONTH(tbl_PEDIDOS[[#This Row],[FECHA]]),mtz_MESES,2,0
)</f>
        <v>Abr</v>
      </c>
    </row>
    <row r="77" spans="1:12" x14ac:dyDescent="0.25">
      <c r="A77" s="21">
        <v>76</v>
      </c>
      <c r="B77" t="s">
        <v>56</v>
      </c>
      <c r="C77" t="s">
        <v>5</v>
      </c>
      <c r="D77" s="20">
        <v>43205</v>
      </c>
      <c r="E77" s="21">
        <v>24</v>
      </c>
      <c r="F77" s="14">
        <f>VLOOKUP(C77,tbl_PRODUCTOS[],3,0)</f>
        <v>760</v>
      </c>
      <c r="G77" s="15">
        <f t="shared" si="1"/>
        <v>18240</v>
      </c>
      <c r="H77" s="16" t="str">
        <f>VLOOKUP(B77,tbl_CLIENTES[#Data],2,0)</f>
        <v>Tottus</v>
      </c>
      <c r="I77" s="16" t="str">
        <f>VLOOKUP(C77,tbl_PRODUCTOS[#Data],2,0)</f>
        <v>Galaxy S8</v>
      </c>
      <c r="J77" s="17" t="str">
        <f>VLOOKUP(B77,tbl_CLIENTES[#Data],3,0)</f>
        <v>Perú</v>
      </c>
      <c r="K77" s="17" t="str">
        <f>VLOOKUP(B77,tbl_CLIENTES[#Data],5,0)</f>
        <v>Dist 1</v>
      </c>
      <c r="L77" t="str">
        <f>VLOOKUP(MONTH(tbl_PEDIDOS[[#This Row],[FECHA]]),mtz_MESES,2,0
)</f>
        <v>Abr</v>
      </c>
    </row>
    <row r="78" spans="1:12" x14ac:dyDescent="0.25">
      <c r="A78" s="21">
        <v>77</v>
      </c>
      <c r="B78" t="s">
        <v>56</v>
      </c>
      <c r="C78" t="s">
        <v>3</v>
      </c>
      <c r="D78" s="20">
        <v>43205</v>
      </c>
      <c r="E78" s="21">
        <v>18</v>
      </c>
      <c r="F78" s="14">
        <f>VLOOKUP(C78,tbl_PRODUCTOS[],3,0)</f>
        <v>750</v>
      </c>
      <c r="G78" s="15">
        <f t="shared" si="1"/>
        <v>13500</v>
      </c>
      <c r="H78" s="16" t="str">
        <f>VLOOKUP(B78,tbl_CLIENTES[#Data],2,0)</f>
        <v>Tottus</v>
      </c>
      <c r="I78" s="16" t="str">
        <f>VLOOKUP(C78,tbl_PRODUCTOS[#Data],2,0)</f>
        <v>Iphone 9</v>
      </c>
      <c r="J78" s="17" t="str">
        <f>VLOOKUP(B78,tbl_CLIENTES[#Data],3,0)</f>
        <v>Perú</v>
      </c>
      <c r="K78" s="17" t="str">
        <f>VLOOKUP(B78,tbl_CLIENTES[#Data],5,0)</f>
        <v>Dist 1</v>
      </c>
      <c r="L78" t="str">
        <f>VLOOKUP(MONTH(tbl_PEDIDOS[[#This Row],[FECHA]]),mtz_MESES,2,0
)</f>
        <v>Abr</v>
      </c>
    </row>
    <row r="79" spans="1:12" x14ac:dyDescent="0.25">
      <c r="A79" s="21">
        <v>78</v>
      </c>
      <c r="B79" t="s">
        <v>57</v>
      </c>
      <c r="C79" t="s">
        <v>44</v>
      </c>
      <c r="D79" s="20">
        <v>43205</v>
      </c>
      <c r="E79" s="21">
        <v>24</v>
      </c>
      <c r="F79" s="14">
        <f>VLOOKUP(C79,tbl_PRODUCTOS[],3,0)</f>
        <v>670</v>
      </c>
      <c r="G79" s="15">
        <f t="shared" si="1"/>
        <v>16080</v>
      </c>
      <c r="H79" s="16" t="str">
        <f>VLOOKUP(B79,tbl_CLIENTES[#Data],2,0)</f>
        <v>Megamaxi</v>
      </c>
      <c r="I79" s="16" t="str">
        <f>VLOOKUP(C79,tbl_PRODUCTOS[#Data],2,0)</f>
        <v>Galaxy S7</v>
      </c>
      <c r="J79" s="17" t="str">
        <f>VLOOKUP(B79,tbl_CLIENTES[#Data],3,0)</f>
        <v>Ecuador</v>
      </c>
      <c r="K79" s="17" t="str">
        <f>VLOOKUP(B79,tbl_CLIENTES[#Data],5,0)</f>
        <v>Dist 1</v>
      </c>
      <c r="L79" t="str">
        <f>VLOOKUP(MONTH(tbl_PEDIDOS[[#This Row],[FECHA]]),mtz_MESES,2,0
)</f>
        <v>Abr</v>
      </c>
    </row>
    <row r="80" spans="1:12" x14ac:dyDescent="0.25">
      <c r="A80" s="21">
        <v>79</v>
      </c>
      <c r="B80" t="s">
        <v>58</v>
      </c>
      <c r="C80" t="s">
        <v>5</v>
      </c>
      <c r="D80" s="20">
        <v>43205</v>
      </c>
      <c r="E80" s="21">
        <v>24</v>
      </c>
      <c r="F80" s="14">
        <f>VLOOKUP(C80,tbl_PRODUCTOS[],3,0)</f>
        <v>760</v>
      </c>
      <c r="G80" s="15">
        <f t="shared" si="1"/>
        <v>18240</v>
      </c>
      <c r="H80" s="16" t="str">
        <f>VLOOKUP(B80,tbl_CLIENTES[#Data],2,0)</f>
        <v>Jumbo/Easy</v>
      </c>
      <c r="I80" s="16" t="str">
        <f>VLOOKUP(C80,tbl_PRODUCTOS[#Data],2,0)</f>
        <v>Galaxy S8</v>
      </c>
      <c r="J80" s="17" t="str">
        <f>VLOOKUP(B80,tbl_CLIENTES[#Data],3,0)</f>
        <v>Argentina</v>
      </c>
      <c r="K80" s="17" t="str">
        <f>VLOOKUP(B80,tbl_CLIENTES[#Data],5,0)</f>
        <v>Dist 2</v>
      </c>
      <c r="L80" t="str">
        <f>VLOOKUP(MONTH(tbl_PEDIDOS[[#This Row],[FECHA]]),mtz_MESES,2,0
)</f>
        <v>Abr</v>
      </c>
    </row>
    <row r="81" spans="1:12" x14ac:dyDescent="0.25">
      <c r="A81" s="21">
        <v>80</v>
      </c>
      <c r="B81" t="s">
        <v>59</v>
      </c>
      <c r="C81" t="s">
        <v>6</v>
      </c>
      <c r="D81" s="20">
        <v>43205</v>
      </c>
      <c r="E81" s="21">
        <v>18</v>
      </c>
      <c r="F81" s="14">
        <f>VLOOKUP(C81,tbl_PRODUCTOS[],3,0)</f>
        <v>840</v>
      </c>
      <c r="G81" s="15">
        <f t="shared" si="1"/>
        <v>15120</v>
      </c>
      <c r="H81" s="16" t="str">
        <f>VLOOKUP(B81,tbl_CLIENTES[#Data],2,0)</f>
        <v>Unilago</v>
      </c>
      <c r="I81" s="16" t="str">
        <f>VLOOKUP(C81,tbl_PRODUCTOS[#Data],2,0)</f>
        <v>Galaxy S9</v>
      </c>
      <c r="J81" s="17" t="str">
        <f>VLOOKUP(B81,tbl_CLIENTES[#Data],3,0)</f>
        <v>Colombia</v>
      </c>
      <c r="K81" s="17" t="str">
        <f>VLOOKUP(B81,tbl_CLIENTES[#Data],5,0)</f>
        <v>Dist 1</v>
      </c>
      <c r="L81" t="str">
        <f>VLOOKUP(MONTH(tbl_PEDIDOS[[#This Row],[FECHA]]),mtz_MESES,2,0
)</f>
        <v>Abr</v>
      </c>
    </row>
    <row r="82" spans="1:12" x14ac:dyDescent="0.25">
      <c r="A82" s="21">
        <v>81</v>
      </c>
      <c r="B82" t="s">
        <v>60</v>
      </c>
      <c r="C82" t="s">
        <v>45</v>
      </c>
      <c r="D82" s="20">
        <v>43205</v>
      </c>
      <c r="E82" s="21">
        <v>24</v>
      </c>
      <c r="F82" s="14">
        <f>VLOOKUP(C82,tbl_PRODUCTOS[],3,0)</f>
        <v>870</v>
      </c>
      <c r="G82" s="15">
        <f t="shared" si="1"/>
        <v>20880</v>
      </c>
      <c r="H82" s="16" t="str">
        <f>VLOOKUP(B82,tbl_CLIENTES[#Data],2,0)</f>
        <v>Ripley</v>
      </c>
      <c r="I82" s="16" t="str">
        <f>VLOOKUP(C82,tbl_PRODUCTOS[#Data],2,0)</f>
        <v>Motorola G3</v>
      </c>
      <c r="J82" s="17" t="str">
        <f>VLOOKUP(B82,tbl_CLIENTES[#Data],3,0)</f>
        <v>Chile</v>
      </c>
      <c r="K82" s="17" t="str">
        <f>VLOOKUP(B82,tbl_CLIENTES[#Data],5,0)</f>
        <v>Dist 2</v>
      </c>
      <c r="L82" t="str">
        <f>VLOOKUP(MONTH(tbl_PEDIDOS[[#This Row],[FECHA]]),mtz_MESES,2,0
)</f>
        <v>Abr</v>
      </c>
    </row>
    <row r="83" spans="1:12" x14ac:dyDescent="0.25">
      <c r="A83" s="21">
        <v>82</v>
      </c>
      <c r="B83" t="s">
        <v>60</v>
      </c>
      <c r="C83" t="s">
        <v>3</v>
      </c>
      <c r="D83" s="20">
        <v>43205</v>
      </c>
      <c r="E83" s="21">
        <v>12</v>
      </c>
      <c r="F83" s="14">
        <f>VLOOKUP(C83,tbl_PRODUCTOS[],3,0)</f>
        <v>750</v>
      </c>
      <c r="G83" s="15">
        <f t="shared" si="1"/>
        <v>9000</v>
      </c>
      <c r="H83" s="16" t="str">
        <f>VLOOKUP(B83,tbl_CLIENTES[#Data],2,0)</f>
        <v>Ripley</v>
      </c>
      <c r="I83" s="16" t="str">
        <f>VLOOKUP(C83,tbl_PRODUCTOS[#Data],2,0)</f>
        <v>Iphone 9</v>
      </c>
      <c r="J83" s="17" t="str">
        <f>VLOOKUP(B83,tbl_CLIENTES[#Data],3,0)</f>
        <v>Chile</v>
      </c>
      <c r="K83" s="17" t="str">
        <f>VLOOKUP(B83,tbl_CLIENTES[#Data],5,0)</f>
        <v>Dist 2</v>
      </c>
      <c r="L83" t="str">
        <f>VLOOKUP(MONTH(tbl_PEDIDOS[[#This Row],[FECHA]]),mtz_MESES,2,0
)</f>
        <v>Abr</v>
      </c>
    </row>
    <row r="84" spans="1:12" x14ac:dyDescent="0.25">
      <c r="A84" s="21">
        <v>83</v>
      </c>
      <c r="B84" t="s">
        <v>54</v>
      </c>
      <c r="C84" t="s">
        <v>7</v>
      </c>
      <c r="D84" s="20">
        <v>43205</v>
      </c>
      <c r="E84" s="21">
        <v>24</v>
      </c>
      <c r="F84" s="14">
        <f>VLOOKUP(C84,tbl_PRODUCTOS[],3,0)</f>
        <v>760</v>
      </c>
      <c r="G84" s="15">
        <f t="shared" si="1"/>
        <v>18240</v>
      </c>
      <c r="H84" s="16" t="str">
        <f>VLOOKUP(B84,tbl_CLIENTES[#Data],2,0)</f>
        <v>Jumbo</v>
      </c>
      <c r="I84" s="16" t="str">
        <f>VLOOKUP(C84,tbl_PRODUCTOS[#Data],2,0)</f>
        <v>Motorola G2</v>
      </c>
      <c r="J84" s="17" t="str">
        <f>VLOOKUP(B84,tbl_CLIENTES[#Data],3,0)</f>
        <v>Chile</v>
      </c>
      <c r="K84" s="17" t="str">
        <f>VLOOKUP(B84,tbl_CLIENTES[#Data],5,0)</f>
        <v>Dist 2</v>
      </c>
      <c r="L84" t="str">
        <f>VLOOKUP(MONTH(tbl_PEDIDOS[[#This Row],[FECHA]]),mtz_MESES,2,0
)</f>
        <v>Abr</v>
      </c>
    </row>
    <row r="85" spans="1:12" x14ac:dyDescent="0.25">
      <c r="A85" s="21">
        <v>84</v>
      </c>
      <c r="B85" t="s">
        <v>54</v>
      </c>
      <c r="C85" t="s">
        <v>3</v>
      </c>
      <c r="D85" s="20">
        <v>43205</v>
      </c>
      <c r="E85" s="21">
        <v>36</v>
      </c>
      <c r="F85" s="14">
        <f>VLOOKUP(C85,tbl_PRODUCTOS[],3,0)</f>
        <v>750</v>
      </c>
      <c r="G85" s="15">
        <f t="shared" si="1"/>
        <v>27000</v>
      </c>
      <c r="H85" s="16" t="str">
        <f>VLOOKUP(B85,tbl_CLIENTES[#Data],2,0)</f>
        <v>Jumbo</v>
      </c>
      <c r="I85" s="16" t="str">
        <f>VLOOKUP(C85,tbl_PRODUCTOS[#Data],2,0)</f>
        <v>Iphone 9</v>
      </c>
      <c r="J85" s="17" t="str">
        <f>VLOOKUP(B85,tbl_CLIENTES[#Data],3,0)</f>
        <v>Chile</v>
      </c>
      <c r="K85" s="17" t="str">
        <f>VLOOKUP(B85,tbl_CLIENTES[#Data],5,0)</f>
        <v>Dist 2</v>
      </c>
      <c r="L85" t="str">
        <f>VLOOKUP(MONTH(tbl_PEDIDOS[[#This Row],[FECHA]]),mtz_MESES,2,0
)</f>
        <v>Abr</v>
      </c>
    </row>
    <row r="86" spans="1:12" x14ac:dyDescent="0.25">
      <c r="A86" s="21">
        <v>85</v>
      </c>
      <c r="B86" t="s">
        <v>55</v>
      </c>
      <c r="C86" t="s">
        <v>44</v>
      </c>
      <c r="D86" s="20">
        <v>43205</v>
      </c>
      <c r="E86" s="21">
        <v>24</v>
      </c>
      <c r="F86" s="14">
        <f>VLOOKUP(C86,tbl_PRODUCTOS[],3,0)</f>
        <v>670</v>
      </c>
      <c r="G86" s="15">
        <f t="shared" si="1"/>
        <v>16080</v>
      </c>
      <c r="H86" s="16" t="str">
        <f>VLOOKUP(B86,tbl_CLIENTES[#Data],2,0)</f>
        <v>Disco</v>
      </c>
      <c r="I86" s="16" t="str">
        <f>VLOOKUP(C86,tbl_PRODUCTOS[#Data],2,0)</f>
        <v>Galaxy S7</v>
      </c>
      <c r="J86" s="17" t="str">
        <f>VLOOKUP(B86,tbl_CLIENTES[#Data],3,0)</f>
        <v>Uruguay</v>
      </c>
      <c r="K86" s="17" t="str">
        <f>VLOOKUP(B86,tbl_CLIENTES[#Data],5,0)</f>
        <v>Dist 2</v>
      </c>
      <c r="L86" t="str">
        <f>VLOOKUP(MONTH(tbl_PEDIDOS[[#This Row],[FECHA]]),mtz_MESES,2,0
)</f>
        <v>Abr</v>
      </c>
    </row>
    <row r="87" spans="1:12" x14ac:dyDescent="0.25">
      <c r="A87" s="21">
        <v>86</v>
      </c>
      <c r="B87" t="s">
        <v>55</v>
      </c>
      <c r="C87" t="s">
        <v>5</v>
      </c>
      <c r="D87" s="20">
        <v>43205</v>
      </c>
      <c r="E87" s="21">
        <v>24</v>
      </c>
      <c r="F87" s="14">
        <f>VLOOKUP(C87,tbl_PRODUCTOS[],3,0)</f>
        <v>760</v>
      </c>
      <c r="G87" s="15">
        <f t="shared" si="1"/>
        <v>18240</v>
      </c>
      <c r="H87" s="16" t="str">
        <f>VLOOKUP(B87,tbl_CLIENTES[#Data],2,0)</f>
        <v>Disco</v>
      </c>
      <c r="I87" s="16" t="str">
        <f>VLOOKUP(C87,tbl_PRODUCTOS[#Data],2,0)</f>
        <v>Galaxy S8</v>
      </c>
      <c r="J87" s="17" t="str">
        <f>VLOOKUP(B87,tbl_CLIENTES[#Data],3,0)</f>
        <v>Uruguay</v>
      </c>
      <c r="K87" s="17" t="str">
        <f>VLOOKUP(B87,tbl_CLIENTES[#Data],5,0)</f>
        <v>Dist 2</v>
      </c>
      <c r="L87" t="str">
        <f>VLOOKUP(MONTH(tbl_PEDIDOS[[#This Row],[FECHA]]),mtz_MESES,2,0
)</f>
        <v>Abr</v>
      </c>
    </row>
    <row r="88" spans="1:12" x14ac:dyDescent="0.25">
      <c r="A88" s="21">
        <v>87</v>
      </c>
      <c r="B88" t="s">
        <v>56</v>
      </c>
      <c r="C88" t="s">
        <v>6</v>
      </c>
      <c r="D88" s="20">
        <v>43205</v>
      </c>
      <c r="E88" s="21">
        <v>36</v>
      </c>
      <c r="F88" s="14">
        <f>VLOOKUP(C88,tbl_PRODUCTOS[],3,0)</f>
        <v>840</v>
      </c>
      <c r="G88" s="15">
        <f t="shared" si="1"/>
        <v>30240</v>
      </c>
      <c r="H88" s="16" t="str">
        <f>VLOOKUP(B88,tbl_CLIENTES[#Data],2,0)</f>
        <v>Tottus</v>
      </c>
      <c r="I88" s="16" t="str">
        <f>VLOOKUP(C88,tbl_PRODUCTOS[#Data],2,0)</f>
        <v>Galaxy S9</v>
      </c>
      <c r="J88" s="17" t="str">
        <f>VLOOKUP(B88,tbl_CLIENTES[#Data],3,0)</f>
        <v>Perú</v>
      </c>
      <c r="K88" s="17" t="str">
        <f>VLOOKUP(B88,tbl_CLIENTES[#Data],5,0)</f>
        <v>Dist 1</v>
      </c>
      <c r="L88" t="str">
        <f>VLOOKUP(MONTH(tbl_PEDIDOS[[#This Row],[FECHA]]),mtz_MESES,2,0
)</f>
        <v>Abr</v>
      </c>
    </row>
    <row r="89" spans="1:12" x14ac:dyDescent="0.25">
      <c r="A89" s="21">
        <v>88</v>
      </c>
      <c r="B89" t="s">
        <v>53</v>
      </c>
      <c r="C89" t="s">
        <v>45</v>
      </c>
      <c r="D89" s="20">
        <v>43205</v>
      </c>
      <c r="E89" s="21">
        <v>36</v>
      </c>
      <c r="F89" s="14">
        <f>VLOOKUP(C89,tbl_PRODUCTOS[],3,0)</f>
        <v>870</v>
      </c>
      <c r="G89" s="15">
        <f t="shared" si="1"/>
        <v>31320</v>
      </c>
      <c r="H89" s="16" t="str">
        <f>VLOOKUP(B89,tbl_CLIENTES[#Data],2,0)</f>
        <v>Éxito</v>
      </c>
      <c r="I89" s="16" t="str">
        <f>VLOOKUP(C89,tbl_PRODUCTOS[#Data],2,0)</f>
        <v>Motorola G3</v>
      </c>
      <c r="J89" s="17" t="str">
        <f>VLOOKUP(B89,tbl_CLIENTES[#Data],3,0)</f>
        <v>Colombia</v>
      </c>
      <c r="K89" s="17" t="str">
        <f>VLOOKUP(B89,tbl_CLIENTES[#Data],5,0)</f>
        <v>Dist 1</v>
      </c>
      <c r="L89" t="str">
        <f>VLOOKUP(MONTH(tbl_PEDIDOS[[#This Row],[FECHA]]),mtz_MESES,2,0
)</f>
        <v>Abr</v>
      </c>
    </row>
    <row r="90" spans="1:12" x14ac:dyDescent="0.25">
      <c r="A90" s="21">
        <v>89</v>
      </c>
      <c r="B90" t="s">
        <v>54</v>
      </c>
      <c r="C90" t="s">
        <v>46</v>
      </c>
      <c r="D90" s="20">
        <v>43205</v>
      </c>
      <c r="E90" s="21">
        <v>18</v>
      </c>
      <c r="F90" s="14">
        <f>VLOOKUP(C90,tbl_PRODUCTOS[],3,0)</f>
        <v>680</v>
      </c>
      <c r="G90" s="15">
        <f t="shared" si="1"/>
        <v>12240</v>
      </c>
      <c r="H90" s="16" t="str">
        <f>VLOOKUP(B90,tbl_CLIENTES[#Data],2,0)</f>
        <v>Jumbo</v>
      </c>
      <c r="I90" s="16" t="str">
        <f>VLOOKUP(C90,tbl_PRODUCTOS[#Data],2,0)</f>
        <v>Sony</v>
      </c>
      <c r="J90" s="17" t="str">
        <f>VLOOKUP(B90,tbl_CLIENTES[#Data],3,0)</f>
        <v>Chile</v>
      </c>
      <c r="K90" s="17" t="str">
        <f>VLOOKUP(B90,tbl_CLIENTES[#Data],5,0)</f>
        <v>Dist 2</v>
      </c>
      <c r="L90" t="str">
        <f>VLOOKUP(MONTH(tbl_PEDIDOS[[#This Row],[FECHA]]),mtz_MESES,2,0
)</f>
        <v>Abr</v>
      </c>
    </row>
    <row r="91" spans="1:12" x14ac:dyDescent="0.25">
      <c r="A91" s="21">
        <v>90</v>
      </c>
      <c r="B91" t="s">
        <v>57</v>
      </c>
      <c r="C91" t="s">
        <v>3</v>
      </c>
      <c r="D91" s="20">
        <v>43235</v>
      </c>
      <c r="E91" s="21">
        <v>18</v>
      </c>
      <c r="F91" s="14">
        <f>VLOOKUP(C91,tbl_PRODUCTOS[],3,0)</f>
        <v>750</v>
      </c>
      <c r="G91" s="15">
        <f t="shared" si="1"/>
        <v>13500</v>
      </c>
      <c r="H91" s="16" t="str">
        <f>VLOOKUP(B91,tbl_CLIENTES[#Data],2,0)</f>
        <v>Megamaxi</v>
      </c>
      <c r="I91" s="16" t="str">
        <f>VLOOKUP(C91,tbl_PRODUCTOS[#Data],2,0)</f>
        <v>Iphone 9</v>
      </c>
      <c r="J91" s="17" t="str">
        <f>VLOOKUP(B91,tbl_CLIENTES[#Data],3,0)</f>
        <v>Ecuador</v>
      </c>
      <c r="K91" s="17" t="str">
        <f>VLOOKUP(B91,tbl_CLIENTES[#Data],5,0)</f>
        <v>Dist 1</v>
      </c>
      <c r="L91" t="str">
        <f>VLOOKUP(MONTH(tbl_PEDIDOS[[#This Row],[FECHA]]),mtz_MESES,2,0
)</f>
        <v>May</v>
      </c>
    </row>
    <row r="92" spans="1:12" x14ac:dyDescent="0.25">
      <c r="A92" s="21">
        <v>91</v>
      </c>
      <c r="B92" t="s">
        <v>58</v>
      </c>
      <c r="C92" t="s">
        <v>4</v>
      </c>
      <c r="D92" s="20">
        <v>43235</v>
      </c>
      <c r="E92" s="21">
        <v>24</v>
      </c>
      <c r="F92" s="14">
        <f>VLOOKUP(C92,tbl_PRODUCTOS[],3,0)</f>
        <v>980</v>
      </c>
      <c r="G92" s="15">
        <f t="shared" si="1"/>
        <v>23520</v>
      </c>
      <c r="H92" s="16" t="str">
        <f>VLOOKUP(B92,tbl_CLIENTES[#Data],2,0)</f>
        <v>Jumbo/Easy</v>
      </c>
      <c r="I92" s="16" t="str">
        <f>VLOOKUP(C92,tbl_PRODUCTOS[#Data],2,0)</f>
        <v>Iphone 10</v>
      </c>
      <c r="J92" s="17" t="str">
        <f>VLOOKUP(B92,tbl_CLIENTES[#Data],3,0)</f>
        <v>Argentina</v>
      </c>
      <c r="K92" s="17" t="str">
        <f>VLOOKUP(B92,tbl_CLIENTES[#Data],5,0)</f>
        <v>Dist 2</v>
      </c>
      <c r="L92" t="str">
        <f>VLOOKUP(MONTH(tbl_PEDIDOS[[#This Row],[FECHA]]),mtz_MESES,2,0
)</f>
        <v>May</v>
      </c>
    </row>
    <row r="93" spans="1:12" x14ac:dyDescent="0.25">
      <c r="A93" s="21">
        <v>92</v>
      </c>
      <c r="B93" t="s">
        <v>59</v>
      </c>
      <c r="C93" t="s">
        <v>44</v>
      </c>
      <c r="D93" s="20">
        <v>43235</v>
      </c>
      <c r="E93" s="21">
        <v>12</v>
      </c>
      <c r="F93" s="14">
        <f>VLOOKUP(C93,tbl_PRODUCTOS[],3,0)</f>
        <v>670</v>
      </c>
      <c r="G93" s="15">
        <f t="shared" si="1"/>
        <v>8040</v>
      </c>
      <c r="H93" s="16" t="str">
        <f>VLOOKUP(B93,tbl_CLIENTES[#Data],2,0)</f>
        <v>Unilago</v>
      </c>
      <c r="I93" s="16" t="str">
        <f>VLOOKUP(C93,tbl_PRODUCTOS[#Data],2,0)</f>
        <v>Galaxy S7</v>
      </c>
      <c r="J93" s="17" t="str">
        <f>VLOOKUP(B93,tbl_CLIENTES[#Data],3,0)</f>
        <v>Colombia</v>
      </c>
      <c r="K93" s="17" t="str">
        <f>VLOOKUP(B93,tbl_CLIENTES[#Data],5,0)</f>
        <v>Dist 1</v>
      </c>
      <c r="L93" t="str">
        <f>VLOOKUP(MONTH(tbl_PEDIDOS[[#This Row],[FECHA]]),mtz_MESES,2,0
)</f>
        <v>May</v>
      </c>
    </row>
    <row r="94" spans="1:12" x14ac:dyDescent="0.25">
      <c r="A94" s="21">
        <v>93</v>
      </c>
      <c r="B94" t="s">
        <v>60</v>
      </c>
      <c r="C94" t="s">
        <v>7</v>
      </c>
      <c r="D94" s="20">
        <v>43235</v>
      </c>
      <c r="E94" s="21">
        <v>24</v>
      </c>
      <c r="F94" s="14">
        <f>VLOOKUP(C94,tbl_PRODUCTOS[],3,0)</f>
        <v>760</v>
      </c>
      <c r="G94" s="15">
        <f t="shared" si="1"/>
        <v>18240</v>
      </c>
      <c r="H94" s="16" t="str">
        <f>VLOOKUP(B94,tbl_CLIENTES[#Data],2,0)</f>
        <v>Ripley</v>
      </c>
      <c r="I94" s="16" t="str">
        <f>VLOOKUP(C94,tbl_PRODUCTOS[#Data],2,0)</f>
        <v>Motorola G2</v>
      </c>
      <c r="J94" s="17" t="str">
        <f>VLOOKUP(B94,tbl_CLIENTES[#Data],3,0)</f>
        <v>Chile</v>
      </c>
      <c r="K94" s="17" t="str">
        <f>VLOOKUP(B94,tbl_CLIENTES[#Data],5,0)</f>
        <v>Dist 2</v>
      </c>
      <c r="L94" t="str">
        <f>VLOOKUP(MONTH(tbl_PEDIDOS[[#This Row],[FECHA]]),mtz_MESES,2,0
)</f>
        <v>May</v>
      </c>
    </row>
    <row r="95" spans="1:12" x14ac:dyDescent="0.25">
      <c r="A95" s="21">
        <v>94</v>
      </c>
      <c r="B95" t="s">
        <v>60</v>
      </c>
      <c r="C95" t="s">
        <v>3</v>
      </c>
      <c r="D95" s="20">
        <v>43235</v>
      </c>
      <c r="E95" s="21">
        <v>24</v>
      </c>
      <c r="F95" s="14">
        <f>VLOOKUP(C95,tbl_PRODUCTOS[],3,0)</f>
        <v>750</v>
      </c>
      <c r="G95" s="15">
        <f t="shared" si="1"/>
        <v>18000</v>
      </c>
      <c r="H95" s="16" t="str">
        <f>VLOOKUP(B95,tbl_CLIENTES[#Data],2,0)</f>
        <v>Ripley</v>
      </c>
      <c r="I95" s="16" t="str">
        <f>VLOOKUP(C95,tbl_PRODUCTOS[#Data],2,0)</f>
        <v>Iphone 9</v>
      </c>
      <c r="J95" s="17" t="str">
        <f>VLOOKUP(B95,tbl_CLIENTES[#Data],3,0)</f>
        <v>Chile</v>
      </c>
      <c r="K95" s="17" t="str">
        <f>VLOOKUP(B95,tbl_CLIENTES[#Data],5,0)</f>
        <v>Dist 2</v>
      </c>
      <c r="L95" t="str">
        <f>VLOOKUP(MONTH(tbl_PEDIDOS[[#This Row],[FECHA]]),mtz_MESES,2,0
)</f>
        <v>May</v>
      </c>
    </row>
    <row r="96" spans="1:12" x14ac:dyDescent="0.25">
      <c r="A96" s="21">
        <v>95</v>
      </c>
      <c r="B96" t="s">
        <v>55</v>
      </c>
      <c r="C96" t="s">
        <v>4</v>
      </c>
      <c r="D96" s="20">
        <v>43235</v>
      </c>
      <c r="E96" s="21">
        <v>36</v>
      </c>
      <c r="F96" s="14">
        <f>VLOOKUP(C96,tbl_PRODUCTOS[],3,0)</f>
        <v>980</v>
      </c>
      <c r="G96" s="15">
        <f t="shared" si="1"/>
        <v>35280</v>
      </c>
      <c r="H96" s="16" t="str">
        <f>VLOOKUP(B96,tbl_CLIENTES[#Data],2,0)</f>
        <v>Disco</v>
      </c>
      <c r="I96" s="16" t="str">
        <f>VLOOKUP(C96,tbl_PRODUCTOS[#Data],2,0)</f>
        <v>Iphone 10</v>
      </c>
      <c r="J96" s="17" t="str">
        <f>VLOOKUP(B96,tbl_CLIENTES[#Data],3,0)</f>
        <v>Uruguay</v>
      </c>
      <c r="K96" s="17" t="str">
        <f>VLOOKUP(B96,tbl_CLIENTES[#Data],5,0)</f>
        <v>Dist 2</v>
      </c>
      <c r="L96" t="str">
        <f>VLOOKUP(MONTH(tbl_PEDIDOS[[#This Row],[FECHA]]),mtz_MESES,2,0
)</f>
        <v>May</v>
      </c>
    </row>
    <row r="97" spans="1:12" x14ac:dyDescent="0.25">
      <c r="A97" s="21">
        <v>96</v>
      </c>
      <c r="B97" t="s">
        <v>54</v>
      </c>
      <c r="C97" t="s">
        <v>44</v>
      </c>
      <c r="D97" s="20">
        <v>43235</v>
      </c>
      <c r="E97" s="21">
        <v>36</v>
      </c>
      <c r="F97" s="14">
        <f>VLOOKUP(C97,tbl_PRODUCTOS[],3,0)</f>
        <v>670</v>
      </c>
      <c r="G97" s="15">
        <f t="shared" si="1"/>
        <v>24120</v>
      </c>
      <c r="H97" s="16" t="str">
        <f>VLOOKUP(B97,tbl_CLIENTES[#Data],2,0)</f>
        <v>Jumbo</v>
      </c>
      <c r="I97" s="16" t="str">
        <f>VLOOKUP(C97,tbl_PRODUCTOS[#Data],2,0)</f>
        <v>Galaxy S7</v>
      </c>
      <c r="J97" s="17" t="str">
        <f>VLOOKUP(B97,tbl_CLIENTES[#Data],3,0)</f>
        <v>Chile</v>
      </c>
      <c r="K97" s="17" t="str">
        <f>VLOOKUP(B97,tbl_CLIENTES[#Data],5,0)</f>
        <v>Dist 2</v>
      </c>
      <c r="L97" t="str">
        <f>VLOOKUP(MONTH(tbl_PEDIDOS[[#This Row],[FECHA]]),mtz_MESES,2,0
)</f>
        <v>May</v>
      </c>
    </row>
    <row r="98" spans="1:12" x14ac:dyDescent="0.25">
      <c r="A98" s="21">
        <v>97</v>
      </c>
      <c r="B98" t="s">
        <v>53</v>
      </c>
      <c r="C98" t="s">
        <v>5</v>
      </c>
      <c r="D98" s="20">
        <v>43235</v>
      </c>
      <c r="E98" s="21">
        <v>24</v>
      </c>
      <c r="F98" s="14">
        <f>VLOOKUP(C98,tbl_PRODUCTOS[],3,0)</f>
        <v>760</v>
      </c>
      <c r="G98" s="15">
        <f t="shared" si="1"/>
        <v>18240</v>
      </c>
      <c r="H98" s="16" t="str">
        <f>VLOOKUP(B98,tbl_CLIENTES[#Data],2,0)</f>
        <v>Éxito</v>
      </c>
      <c r="I98" s="16" t="str">
        <f>VLOOKUP(C98,tbl_PRODUCTOS[#Data],2,0)</f>
        <v>Galaxy S8</v>
      </c>
      <c r="J98" s="17" t="str">
        <f>VLOOKUP(B98,tbl_CLIENTES[#Data],3,0)</f>
        <v>Colombia</v>
      </c>
      <c r="K98" s="17" t="str">
        <f>VLOOKUP(B98,tbl_CLIENTES[#Data],5,0)</f>
        <v>Dist 1</v>
      </c>
      <c r="L98" t="str">
        <f>VLOOKUP(MONTH(tbl_PEDIDOS[[#This Row],[FECHA]]),mtz_MESES,2,0
)</f>
        <v>May</v>
      </c>
    </row>
    <row r="99" spans="1:12" x14ac:dyDescent="0.25">
      <c r="A99" s="21">
        <v>98</v>
      </c>
      <c r="B99" t="s">
        <v>53</v>
      </c>
      <c r="C99" t="s">
        <v>6</v>
      </c>
      <c r="D99" s="20">
        <v>43235</v>
      </c>
      <c r="E99" s="21">
        <v>18</v>
      </c>
      <c r="F99" s="14">
        <f>VLOOKUP(C99,tbl_PRODUCTOS[],3,0)</f>
        <v>840</v>
      </c>
      <c r="G99" s="15">
        <f t="shared" si="1"/>
        <v>15120</v>
      </c>
      <c r="H99" s="16" t="str">
        <f>VLOOKUP(B99,tbl_CLIENTES[#Data],2,0)</f>
        <v>Éxito</v>
      </c>
      <c r="I99" s="16" t="str">
        <f>VLOOKUP(C99,tbl_PRODUCTOS[#Data],2,0)</f>
        <v>Galaxy S9</v>
      </c>
      <c r="J99" s="17" t="str">
        <f>VLOOKUP(B99,tbl_CLIENTES[#Data],3,0)</f>
        <v>Colombia</v>
      </c>
      <c r="K99" s="17" t="str">
        <f>VLOOKUP(B99,tbl_CLIENTES[#Data],5,0)</f>
        <v>Dist 1</v>
      </c>
      <c r="L99" t="str">
        <f>VLOOKUP(MONTH(tbl_PEDIDOS[[#This Row],[FECHA]]),mtz_MESES,2,0
)</f>
        <v>May</v>
      </c>
    </row>
    <row r="100" spans="1:12" x14ac:dyDescent="0.25">
      <c r="A100" s="21">
        <v>99</v>
      </c>
      <c r="B100" t="s">
        <v>54</v>
      </c>
      <c r="C100" t="s">
        <v>45</v>
      </c>
      <c r="D100" s="20">
        <v>43235</v>
      </c>
      <c r="E100" s="21">
        <v>24</v>
      </c>
      <c r="F100" s="14">
        <f>VLOOKUP(C100,tbl_PRODUCTOS[],3,0)</f>
        <v>870</v>
      </c>
      <c r="G100" s="15">
        <f t="shared" si="1"/>
        <v>20880</v>
      </c>
      <c r="H100" s="16" t="str">
        <f>VLOOKUP(B100,tbl_CLIENTES[#Data],2,0)</f>
        <v>Jumbo</v>
      </c>
      <c r="I100" s="16" t="str">
        <f>VLOOKUP(C100,tbl_PRODUCTOS[#Data],2,0)</f>
        <v>Motorola G3</v>
      </c>
      <c r="J100" s="17" t="str">
        <f>VLOOKUP(B100,tbl_CLIENTES[#Data],3,0)</f>
        <v>Chile</v>
      </c>
      <c r="K100" s="17" t="str">
        <f>VLOOKUP(B100,tbl_CLIENTES[#Data],5,0)</f>
        <v>Dist 2</v>
      </c>
      <c r="L100" t="str">
        <f>VLOOKUP(MONTH(tbl_PEDIDOS[[#This Row],[FECHA]]),mtz_MESES,2,0
)</f>
        <v>May</v>
      </c>
    </row>
    <row r="101" spans="1:12" x14ac:dyDescent="0.25">
      <c r="A101" s="21">
        <v>100</v>
      </c>
      <c r="B101" t="s">
        <v>54</v>
      </c>
      <c r="C101" t="s">
        <v>3</v>
      </c>
      <c r="D101" s="20">
        <v>43235</v>
      </c>
      <c r="E101" s="21">
        <v>12</v>
      </c>
      <c r="F101" s="14">
        <f>VLOOKUP(C101,tbl_PRODUCTOS[],3,0)</f>
        <v>750</v>
      </c>
      <c r="G101" s="15">
        <f t="shared" si="1"/>
        <v>9000</v>
      </c>
      <c r="H101" s="16" t="str">
        <f>VLOOKUP(B101,tbl_CLIENTES[#Data],2,0)</f>
        <v>Jumbo</v>
      </c>
      <c r="I101" s="16" t="str">
        <f>VLOOKUP(C101,tbl_PRODUCTOS[#Data],2,0)</f>
        <v>Iphone 9</v>
      </c>
      <c r="J101" s="17" t="str">
        <f>VLOOKUP(B101,tbl_CLIENTES[#Data],3,0)</f>
        <v>Chile</v>
      </c>
      <c r="K101" s="17" t="str">
        <f>VLOOKUP(B101,tbl_CLIENTES[#Data],5,0)</f>
        <v>Dist 2</v>
      </c>
      <c r="L101" t="str">
        <f>VLOOKUP(MONTH(tbl_PEDIDOS[[#This Row],[FECHA]]),mtz_MESES,2,0
)</f>
        <v>May</v>
      </c>
    </row>
    <row r="102" spans="1:12" x14ac:dyDescent="0.25">
      <c r="A102" s="21">
        <v>101</v>
      </c>
      <c r="B102" t="s">
        <v>56</v>
      </c>
      <c r="C102" t="s">
        <v>46</v>
      </c>
      <c r="D102" s="20">
        <v>43235</v>
      </c>
      <c r="E102" s="21">
        <v>24</v>
      </c>
      <c r="F102" s="14">
        <f>VLOOKUP(C102,tbl_PRODUCTOS[],3,0)</f>
        <v>680</v>
      </c>
      <c r="G102" s="15">
        <f t="shared" si="1"/>
        <v>16320</v>
      </c>
      <c r="H102" s="16" t="str">
        <f>VLOOKUP(B102,tbl_CLIENTES[#Data],2,0)</f>
        <v>Tottus</v>
      </c>
      <c r="I102" s="16" t="str">
        <f>VLOOKUP(C102,tbl_PRODUCTOS[#Data],2,0)</f>
        <v>Sony</v>
      </c>
      <c r="J102" s="17" t="str">
        <f>VLOOKUP(B102,tbl_CLIENTES[#Data],3,0)</f>
        <v>Perú</v>
      </c>
      <c r="K102" s="17" t="str">
        <f>VLOOKUP(B102,tbl_CLIENTES[#Data],5,0)</f>
        <v>Dist 1</v>
      </c>
      <c r="L102" t="str">
        <f>VLOOKUP(MONTH(tbl_PEDIDOS[[#This Row],[FECHA]]),mtz_MESES,2,0
)</f>
        <v>May</v>
      </c>
    </row>
    <row r="103" spans="1:12" x14ac:dyDescent="0.25">
      <c r="A103" s="21">
        <v>102</v>
      </c>
      <c r="B103" t="s">
        <v>56</v>
      </c>
      <c r="C103" t="s">
        <v>7</v>
      </c>
      <c r="D103" s="20">
        <v>43235</v>
      </c>
      <c r="E103" s="21">
        <v>24</v>
      </c>
      <c r="F103" s="14">
        <f>VLOOKUP(C103,tbl_PRODUCTOS[],3,0)</f>
        <v>760</v>
      </c>
      <c r="G103" s="15">
        <f t="shared" si="1"/>
        <v>18240</v>
      </c>
      <c r="H103" s="16" t="str">
        <f>VLOOKUP(B103,tbl_CLIENTES[#Data],2,0)</f>
        <v>Tottus</v>
      </c>
      <c r="I103" s="16" t="str">
        <f>VLOOKUP(C103,tbl_PRODUCTOS[#Data],2,0)</f>
        <v>Motorola G2</v>
      </c>
      <c r="J103" s="17" t="str">
        <f>VLOOKUP(B103,tbl_CLIENTES[#Data],3,0)</f>
        <v>Perú</v>
      </c>
      <c r="K103" s="17" t="str">
        <f>VLOOKUP(B103,tbl_CLIENTES[#Data],5,0)</f>
        <v>Dist 1</v>
      </c>
      <c r="L103" t="str">
        <f>VLOOKUP(MONTH(tbl_PEDIDOS[[#This Row],[FECHA]]),mtz_MESES,2,0
)</f>
        <v>May</v>
      </c>
    </row>
    <row r="104" spans="1:12" x14ac:dyDescent="0.25">
      <c r="A104" s="21">
        <v>103</v>
      </c>
      <c r="B104" t="s">
        <v>57</v>
      </c>
      <c r="C104" t="s">
        <v>6</v>
      </c>
      <c r="D104" s="20">
        <v>43235</v>
      </c>
      <c r="E104" s="21">
        <v>36</v>
      </c>
      <c r="F104" s="14">
        <f>VLOOKUP(C104,tbl_PRODUCTOS[],3,0)</f>
        <v>840</v>
      </c>
      <c r="G104" s="15">
        <f t="shared" si="1"/>
        <v>30240</v>
      </c>
      <c r="H104" s="16" t="str">
        <f>VLOOKUP(B104,tbl_CLIENTES[#Data],2,0)</f>
        <v>Megamaxi</v>
      </c>
      <c r="I104" s="16" t="str">
        <f>VLOOKUP(C104,tbl_PRODUCTOS[#Data],2,0)</f>
        <v>Galaxy S9</v>
      </c>
      <c r="J104" s="17" t="str">
        <f>VLOOKUP(B104,tbl_CLIENTES[#Data],3,0)</f>
        <v>Ecuador</v>
      </c>
      <c r="K104" s="17" t="str">
        <f>VLOOKUP(B104,tbl_CLIENTES[#Data],5,0)</f>
        <v>Dist 1</v>
      </c>
      <c r="L104" t="str">
        <f>VLOOKUP(MONTH(tbl_PEDIDOS[[#This Row],[FECHA]]),mtz_MESES,2,0
)</f>
        <v>May</v>
      </c>
    </row>
    <row r="105" spans="1:12" x14ac:dyDescent="0.25">
      <c r="A105" s="21">
        <v>104</v>
      </c>
      <c r="B105" t="s">
        <v>58</v>
      </c>
      <c r="C105" t="s">
        <v>3</v>
      </c>
      <c r="D105" s="20">
        <v>43235</v>
      </c>
      <c r="E105" s="21">
        <v>24</v>
      </c>
      <c r="F105" s="14">
        <f>VLOOKUP(C105,tbl_PRODUCTOS[],3,0)</f>
        <v>750</v>
      </c>
      <c r="G105" s="15">
        <f t="shared" si="1"/>
        <v>18000</v>
      </c>
      <c r="H105" s="16" t="str">
        <f>VLOOKUP(B105,tbl_CLIENTES[#Data],2,0)</f>
        <v>Jumbo/Easy</v>
      </c>
      <c r="I105" s="16" t="str">
        <f>VLOOKUP(C105,tbl_PRODUCTOS[#Data],2,0)</f>
        <v>Iphone 9</v>
      </c>
      <c r="J105" s="17" t="str">
        <f>VLOOKUP(B105,tbl_CLIENTES[#Data],3,0)</f>
        <v>Argentina</v>
      </c>
      <c r="K105" s="17" t="str">
        <f>VLOOKUP(B105,tbl_CLIENTES[#Data],5,0)</f>
        <v>Dist 2</v>
      </c>
      <c r="L105" t="str">
        <f>VLOOKUP(MONTH(tbl_PEDIDOS[[#This Row],[FECHA]]),mtz_MESES,2,0
)</f>
        <v>May</v>
      </c>
    </row>
    <row r="106" spans="1:12" x14ac:dyDescent="0.25">
      <c r="A106" s="21">
        <v>105</v>
      </c>
      <c r="B106" t="s">
        <v>59</v>
      </c>
      <c r="C106" t="s">
        <v>46</v>
      </c>
      <c r="D106" s="20">
        <v>43235</v>
      </c>
      <c r="E106" s="21">
        <v>18</v>
      </c>
      <c r="F106" s="14">
        <f>VLOOKUP(C106,tbl_PRODUCTOS[],3,0)</f>
        <v>680</v>
      </c>
      <c r="G106" s="15">
        <f t="shared" si="1"/>
        <v>12240</v>
      </c>
      <c r="H106" s="16" t="str">
        <f>VLOOKUP(B106,tbl_CLIENTES[#Data],2,0)</f>
        <v>Unilago</v>
      </c>
      <c r="I106" s="16" t="str">
        <f>VLOOKUP(C106,tbl_PRODUCTOS[#Data],2,0)</f>
        <v>Sony</v>
      </c>
      <c r="J106" s="17" t="str">
        <f>VLOOKUP(B106,tbl_CLIENTES[#Data],3,0)</f>
        <v>Colombia</v>
      </c>
      <c r="K106" s="17" t="str">
        <f>VLOOKUP(B106,tbl_CLIENTES[#Data],5,0)</f>
        <v>Dist 1</v>
      </c>
      <c r="L106" t="str">
        <f>VLOOKUP(MONTH(tbl_PEDIDOS[[#This Row],[FECHA]]),mtz_MESES,2,0
)</f>
        <v>May</v>
      </c>
    </row>
    <row r="107" spans="1:12" x14ac:dyDescent="0.25">
      <c r="A107" s="21">
        <v>106</v>
      </c>
      <c r="B107" t="s">
        <v>60</v>
      </c>
      <c r="C107" t="s">
        <v>46</v>
      </c>
      <c r="D107" s="20">
        <v>43235</v>
      </c>
      <c r="E107" s="21">
        <v>12</v>
      </c>
      <c r="F107" s="14">
        <f>VLOOKUP(C107,tbl_PRODUCTOS[],3,0)</f>
        <v>680</v>
      </c>
      <c r="G107" s="15">
        <f t="shared" si="1"/>
        <v>8160</v>
      </c>
      <c r="H107" s="16" t="str">
        <f>VLOOKUP(B107,tbl_CLIENTES[#Data],2,0)</f>
        <v>Ripley</v>
      </c>
      <c r="I107" s="16" t="str">
        <f>VLOOKUP(C107,tbl_PRODUCTOS[#Data],2,0)</f>
        <v>Sony</v>
      </c>
      <c r="J107" s="17" t="str">
        <f>VLOOKUP(B107,tbl_CLIENTES[#Data],3,0)</f>
        <v>Chile</v>
      </c>
      <c r="K107" s="17" t="str">
        <f>VLOOKUP(B107,tbl_CLIENTES[#Data],5,0)</f>
        <v>Dist 2</v>
      </c>
      <c r="L107" t="str">
        <f>VLOOKUP(MONTH(tbl_PEDIDOS[[#This Row],[FECHA]]),mtz_MESES,2,0
)</f>
        <v>May</v>
      </c>
    </row>
    <row r="108" spans="1:12" x14ac:dyDescent="0.25">
      <c r="A108" s="21">
        <v>107</v>
      </c>
      <c r="B108" t="s">
        <v>60</v>
      </c>
      <c r="C108" t="s">
        <v>4</v>
      </c>
      <c r="D108" s="20">
        <v>43235</v>
      </c>
      <c r="E108" s="21">
        <v>18</v>
      </c>
      <c r="F108" s="14">
        <f>VLOOKUP(C108,tbl_PRODUCTOS[],3,0)</f>
        <v>980</v>
      </c>
      <c r="G108" s="15">
        <f t="shared" si="1"/>
        <v>17640</v>
      </c>
      <c r="H108" s="16" t="str">
        <f>VLOOKUP(B108,tbl_CLIENTES[#Data],2,0)</f>
        <v>Ripley</v>
      </c>
      <c r="I108" s="16" t="str">
        <f>VLOOKUP(C108,tbl_PRODUCTOS[#Data],2,0)</f>
        <v>Iphone 10</v>
      </c>
      <c r="J108" s="17" t="str">
        <f>VLOOKUP(B108,tbl_CLIENTES[#Data],3,0)</f>
        <v>Chile</v>
      </c>
      <c r="K108" s="17" t="str">
        <f>VLOOKUP(B108,tbl_CLIENTES[#Data],5,0)</f>
        <v>Dist 2</v>
      </c>
      <c r="L108" t="str">
        <f>VLOOKUP(MONTH(tbl_PEDIDOS[[#This Row],[FECHA]]),mtz_MESES,2,0
)</f>
        <v>May</v>
      </c>
    </row>
    <row r="109" spans="1:12" x14ac:dyDescent="0.25">
      <c r="A109" s="21">
        <v>108</v>
      </c>
      <c r="B109" t="s">
        <v>55</v>
      </c>
      <c r="C109" t="s">
        <v>6</v>
      </c>
      <c r="D109" s="20">
        <v>43235</v>
      </c>
      <c r="E109" s="21">
        <v>24</v>
      </c>
      <c r="F109" s="14">
        <f>VLOOKUP(C109,tbl_PRODUCTOS[],3,0)</f>
        <v>840</v>
      </c>
      <c r="G109" s="15">
        <f t="shared" si="1"/>
        <v>20160</v>
      </c>
      <c r="H109" s="16" t="str">
        <f>VLOOKUP(B109,tbl_CLIENTES[#Data],2,0)</f>
        <v>Disco</v>
      </c>
      <c r="I109" s="16" t="str">
        <f>VLOOKUP(C109,tbl_PRODUCTOS[#Data],2,0)</f>
        <v>Galaxy S9</v>
      </c>
      <c r="J109" s="17" t="str">
        <f>VLOOKUP(B109,tbl_CLIENTES[#Data],3,0)</f>
        <v>Uruguay</v>
      </c>
      <c r="K109" s="17" t="str">
        <f>VLOOKUP(B109,tbl_CLIENTES[#Data],5,0)</f>
        <v>Dist 2</v>
      </c>
      <c r="L109" t="str">
        <f>VLOOKUP(MONTH(tbl_PEDIDOS[[#This Row],[FECHA]]),mtz_MESES,2,0
)</f>
        <v>May</v>
      </c>
    </row>
    <row r="110" spans="1:12" x14ac:dyDescent="0.25">
      <c r="A110" s="21">
        <v>109</v>
      </c>
      <c r="B110" t="s">
        <v>54</v>
      </c>
      <c r="C110" t="s">
        <v>4</v>
      </c>
      <c r="D110" s="20">
        <v>43235</v>
      </c>
      <c r="E110" s="21">
        <v>24</v>
      </c>
      <c r="F110" s="14">
        <f>VLOOKUP(C110,tbl_PRODUCTOS[],3,0)</f>
        <v>980</v>
      </c>
      <c r="G110" s="15">
        <f t="shared" si="1"/>
        <v>23520</v>
      </c>
      <c r="H110" s="16" t="str">
        <f>VLOOKUP(B110,tbl_CLIENTES[#Data],2,0)</f>
        <v>Jumbo</v>
      </c>
      <c r="I110" s="16" t="str">
        <f>VLOOKUP(C110,tbl_PRODUCTOS[#Data],2,0)</f>
        <v>Iphone 10</v>
      </c>
      <c r="J110" s="17" t="str">
        <f>VLOOKUP(B110,tbl_CLIENTES[#Data],3,0)</f>
        <v>Chile</v>
      </c>
      <c r="K110" s="17" t="str">
        <f>VLOOKUP(B110,tbl_CLIENTES[#Data],5,0)</f>
        <v>Dist 2</v>
      </c>
      <c r="L110" t="str">
        <f>VLOOKUP(MONTH(tbl_PEDIDOS[[#This Row],[FECHA]]),mtz_MESES,2,0
)</f>
        <v>May</v>
      </c>
    </row>
    <row r="111" spans="1:12" x14ac:dyDescent="0.25">
      <c r="A111" s="21">
        <v>110</v>
      </c>
      <c r="B111" t="s">
        <v>55</v>
      </c>
      <c r="C111" t="s">
        <v>44</v>
      </c>
      <c r="D111" s="20">
        <v>43235</v>
      </c>
      <c r="E111" s="21">
        <v>36</v>
      </c>
      <c r="F111" s="14">
        <f>VLOOKUP(C111,tbl_PRODUCTOS[],3,0)</f>
        <v>670</v>
      </c>
      <c r="G111" s="15">
        <f t="shared" si="1"/>
        <v>24120</v>
      </c>
      <c r="H111" s="16" t="str">
        <f>VLOOKUP(B111,tbl_CLIENTES[#Data],2,0)</f>
        <v>Disco</v>
      </c>
      <c r="I111" s="16" t="str">
        <f>VLOOKUP(C111,tbl_PRODUCTOS[#Data],2,0)</f>
        <v>Galaxy S7</v>
      </c>
      <c r="J111" s="17" t="str">
        <f>VLOOKUP(B111,tbl_CLIENTES[#Data],3,0)</f>
        <v>Uruguay</v>
      </c>
      <c r="K111" s="17" t="str">
        <f>VLOOKUP(B111,tbl_CLIENTES[#Data],5,0)</f>
        <v>Dist 2</v>
      </c>
      <c r="L111" t="str">
        <f>VLOOKUP(MONTH(tbl_PEDIDOS[[#This Row],[FECHA]]),mtz_MESES,2,0
)</f>
        <v>May</v>
      </c>
    </row>
    <row r="112" spans="1:12" x14ac:dyDescent="0.25">
      <c r="A112" s="21">
        <v>111</v>
      </c>
      <c r="B112" t="s">
        <v>55</v>
      </c>
      <c r="C112" t="s">
        <v>5</v>
      </c>
      <c r="D112" s="20">
        <v>43235</v>
      </c>
      <c r="E112" s="21">
        <v>36</v>
      </c>
      <c r="F112" s="14">
        <f>VLOOKUP(C112,tbl_PRODUCTOS[],3,0)</f>
        <v>760</v>
      </c>
      <c r="G112" s="15">
        <f t="shared" si="1"/>
        <v>27360</v>
      </c>
      <c r="H112" s="16" t="str">
        <f>VLOOKUP(B112,tbl_CLIENTES[#Data],2,0)</f>
        <v>Disco</v>
      </c>
      <c r="I112" s="16" t="str">
        <f>VLOOKUP(C112,tbl_PRODUCTOS[#Data],2,0)</f>
        <v>Galaxy S8</v>
      </c>
      <c r="J112" s="17" t="str">
        <f>VLOOKUP(B112,tbl_CLIENTES[#Data],3,0)</f>
        <v>Uruguay</v>
      </c>
      <c r="K112" s="17" t="str">
        <f>VLOOKUP(B112,tbl_CLIENTES[#Data],5,0)</f>
        <v>Dist 2</v>
      </c>
      <c r="L112" t="str">
        <f>VLOOKUP(MONTH(tbl_PEDIDOS[[#This Row],[FECHA]]),mtz_MESES,2,0
)</f>
        <v>May</v>
      </c>
    </row>
    <row r="113" spans="1:12" x14ac:dyDescent="0.25">
      <c r="A113" s="21">
        <v>112</v>
      </c>
      <c r="B113" t="s">
        <v>56</v>
      </c>
      <c r="C113" t="s">
        <v>3</v>
      </c>
      <c r="D113" s="20">
        <v>43235</v>
      </c>
      <c r="E113" s="21">
        <v>24</v>
      </c>
      <c r="F113" s="14">
        <f>VLOOKUP(C113,tbl_PRODUCTOS[],3,0)</f>
        <v>750</v>
      </c>
      <c r="G113" s="15">
        <f t="shared" si="1"/>
        <v>18000</v>
      </c>
      <c r="H113" s="16" t="str">
        <f>VLOOKUP(B113,tbl_CLIENTES[#Data],2,0)</f>
        <v>Tottus</v>
      </c>
      <c r="I113" s="16" t="str">
        <f>VLOOKUP(C113,tbl_PRODUCTOS[#Data],2,0)</f>
        <v>Iphone 9</v>
      </c>
      <c r="J113" s="17" t="str">
        <f>VLOOKUP(B113,tbl_CLIENTES[#Data],3,0)</f>
        <v>Perú</v>
      </c>
      <c r="K113" s="17" t="str">
        <f>VLOOKUP(B113,tbl_CLIENTES[#Data],5,0)</f>
        <v>Dist 1</v>
      </c>
      <c r="L113" t="str">
        <f>VLOOKUP(MONTH(tbl_PEDIDOS[[#This Row],[FECHA]]),mtz_MESES,2,0
)</f>
        <v>May</v>
      </c>
    </row>
    <row r="114" spans="1:12" x14ac:dyDescent="0.25">
      <c r="A114" s="21">
        <v>113</v>
      </c>
      <c r="B114" t="s">
        <v>53</v>
      </c>
      <c r="C114" t="s">
        <v>4</v>
      </c>
      <c r="D114" s="20">
        <v>43235</v>
      </c>
      <c r="E114" s="21">
        <v>18</v>
      </c>
      <c r="F114" s="14">
        <f>VLOOKUP(C114,tbl_PRODUCTOS[],3,0)</f>
        <v>980</v>
      </c>
      <c r="G114" s="15">
        <f t="shared" si="1"/>
        <v>17640</v>
      </c>
      <c r="H114" s="16" t="str">
        <f>VLOOKUP(B114,tbl_CLIENTES[#Data],2,0)</f>
        <v>Éxito</v>
      </c>
      <c r="I114" s="16" t="str">
        <f>VLOOKUP(C114,tbl_PRODUCTOS[#Data],2,0)</f>
        <v>Iphone 10</v>
      </c>
      <c r="J114" s="17" t="str">
        <f>VLOOKUP(B114,tbl_CLIENTES[#Data],3,0)</f>
        <v>Colombia</v>
      </c>
      <c r="K114" s="17" t="str">
        <f>VLOOKUP(B114,tbl_CLIENTES[#Data],5,0)</f>
        <v>Dist 1</v>
      </c>
      <c r="L114" t="str">
        <f>VLOOKUP(MONTH(tbl_PEDIDOS[[#This Row],[FECHA]]),mtz_MESES,2,0
)</f>
        <v>May</v>
      </c>
    </row>
    <row r="115" spans="1:12" x14ac:dyDescent="0.25">
      <c r="A115" s="21">
        <v>114</v>
      </c>
      <c r="B115" t="s">
        <v>53</v>
      </c>
      <c r="C115" t="s">
        <v>44</v>
      </c>
      <c r="D115" s="20">
        <v>43235</v>
      </c>
      <c r="E115" s="21">
        <v>12</v>
      </c>
      <c r="F115" s="14">
        <f>VLOOKUP(C115,tbl_PRODUCTOS[],3,0)</f>
        <v>670</v>
      </c>
      <c r="G115" s="15">
        <f t="shared" si="1"/>
        <v>8040</v>
      </c>
      <c r="H115" s="16" t="str">
        <f>VLOOKUP(B115,tbl_CLIENTES[#Data],2,0)</f>
        <v>Éxito</v>
      </c>
      <c r="I115" s="16" t="str">
        <f>VLOOKUP(C115,tbl_PRODUCTOS[#Data],2,0)</f>
        <v>Galaxy S7</v>
      </c>
      <c r="J115" s="17" t="str">
        <f>VLOOKUP(B115,tbl_CLIENTES[#Data],3,0)</f>
        <v>Colombia</v>
      </c>
      <c r="K115" s="17" t="str">
        <f>VLOOKUP(B115,tbl_CLIENTES[#Data],5,0)</f>
        <v>Dist 1</v>
      </c>
      <c r="L115" t="str">
        <f>VLOOKUP(MONTH(tbl_PEDIDOS[[#This Row],[FECHA]]),mtz_MESES,2,0
)</f>
        <v>May</v>
      </c>
    </row>
    <row r="116" spans="1:12" x14ac:dyDescent="0.25">
      <c r="A116" s="21">
        <v>115</v>
      </c>
      <c r="B116" t="s">
        <v>54</v>
      </c>
      <c r="C116" t="s">
        <v>5</v>
      </c>
      <c r="D116" s="20">
        <v>43235</v>
      </c>
      <c r="E116" s="21">
        <v>24</v>
      </c>
      <c r="F116" s="14">
        <f>VLOOKUP(C116,tbl_PRODUCTOS[],3,0)</f>
        <v>760</v>
      </c>
      <c r="G116" s="15">
        <f t="shared" si="1"/>
        <v>18240</v>
      </c>
      <c r="H116" s="16" t="str">
        <f>VLOOKUP(B116,tbl_CLIENTES[#Data],2,0)</f>
        <v>Jumbo</v>
      </c>
      <c r="I116" s="16" t="str">
        <f>VLOOKUP(C116,tbl_PRODUCTOS[#Data],2,0)</f>
        <v>Galaxy S8</v>
      </c>
      <c r="J116" s="17" t="str">
        <f>VLOOKUP(B116,tbl_CLIENTES[#Data],3,0)</f>
        <v>Chile</v>
      </c>
      <c r="K116" s="17" t="str">
        <f>VLOOKUP(B116,tbl_CLIENTES[#Data],5,0)</f>
        <v>Dist 2</v>
      </c>
      <c r="L116" t="str">
        <f>VLOOKUP(MONTH(tbl_PEDIDOS[[#This Row],[FECHA]]),mtz_MESES,2,0
)</f>
        <v>May</v>
      </c>
    </row>
    <row r="117" spans="1:12" x14ac:dyDescent="0.25">
      <c r="A117" s="21">
        <v>116</v>
      </c>
      <c r="B117" t="s">
        <v>54</v>
      </c>
      <c r="C117" t="s">
        <v>6</v>
      </c>
      <c r="D117" s="20">
        <v>43235</v>
      </c>
      <c r="E117" s="21">
        <v>24</v>
      </c>
      <c r="F117" s="14">
        <f>VLOOKUP(C117,tbl_PRODUCTOS[],3,0)</f>
        <v>840</v>
      </c>
      <c r="G117" s="15">
        <f t="shared" si="1"/>
        <v>20160</v>
      </c>
      <c r="H117" s="16" t="str">
        <f>VLOOKUP(B117,tbl_CLIENTES[#Data],2,0)</f>
        <v>Jumbo</v>
      </c>
      <c r="I117" s="16" t="str">
        <f>VLOOKUP(C117,tbl_PRODUCTOS[#Data],2,0)</f>
        <v>Galaxy S9</v>
      </c>
      <c r="J117" s="17" t="str">
        <f>VLOOKUP(B117,tbl_CLIENTES[#Data],3,0)</f>
        <v>Chile</v>
      </c>
      <c r="K117" s="17" t="str">
        <f>VLOOKUP(B117,tbl_CLIENTES[#Data],5,0)</f>
        <v>Dist 2</v>
      </c>
      <c r="L117" t="str">
        <f>VLOOKUP(MONTH(tbl_PEDIDOS[[#This Row],[FECHA]]),mtz_MESES,2,0
)</f>
        <v>May</v>
      </c>
    </row>
    <row r="118" spans="1:12" x14ac:dyDescent="0.25">
      <c r="A118" s="21">
        <v>117</v>
      </c>
      <c r="B118" t="s">
        <v>54</v>
      </c>
      <c r="C118" t="s">
        <v>45</v>
      </c>
      <c r="D118" s="20">
        <v>43266</v>
      </c>
      <c r="E118" s="21">
        <v>18</v>
      </c>
      <c r="F118" s="14">
        <f>VLOOKUP(C118,tbl_PRODUCTOS[],3,0)</f>
        <v>870</v>
      </c>
      <c r="G118" s="15">
        <f t="shared" si="1"/>
        <v>15660</v>
      </c>
      <c r="H118" s="16" t="str">
        <f>VLOOKUP(B118,tbl_CLIENTES[#Data],2,0)</f>
        <v>Jumbo</v>
      </c>
      <c r="I118" s="16" t="str">
        <f>VLOOKUP(C118,tbl_PRODUCTOS[#Data],2,0)</f>
        <v>Motorola G3</v>
      </c>
      <c r="J118" s="17" t="str">
        <f>VLOOKUP(B118,tbl_CLIENTES[#Data],3,0)</f>
        <v>Chile</v>
      </c>
      <c r="K118" s="17" t="str">
        <f>VLOOKUP(B118,tbl_CLIENTES[#Data],5,0)</f>
        <v>Dist 2</v>
      </c>
      <c r="L118" t="str">
        <f>VLOOKUP(MONTH(tbl_PEDIDOS[[#This Row],[FECHA]]),mtz_MESES,2,0
)</f>
        <v>Jun</v>
      </c>
    </row>
    <row r="119" spans="1:12" x14ac:dyDescent="0.25">
      <c r="A119" s="21">
        <v>118</v>
      </c>
      <c r="B119" t="s">
        <v>55</v>
      </c>
      <c r="C119" t="s">
        <v>7</v>
      </c>
      <c r="D119" s="20">
        <v>43266</v>
      </c>
      <c r="E119" s="21">
        <v>24</v>
      </c>
      <c r="F119" s="14">
        <f>VLOOKUP(C119,tbl_PRODUCTOS[],3,0)</f>
        <v>760</v>
      </c>
      <c r="G119" s="15">
        <f t="shared" si="1"/>
        <v>18240</v>
      </c>
      <c r="H119" s="16" t="str">
        <f>VLOOKUP(B119,tbl_CLIENTES[#Data],2,0)</f>
        <v>Disco</v>
      </c>
      <c r="I119" s="16" t="str">
        <f>VLOOKUP(C119,tbl_PRODUCTOS[#Data],2,0)</f>
        <v>Motorola G2</v>
      </c>
      <c r="J119" s="17" t="str">
        <f>VLOOKUP(B119,tbl_CLIENTES[#Data],3,0)</f>
        <v>Uruguay</v>
      </c>
      <c r="K119" s="17" t="str">
        <f>VLOOKUP(B119,tbl_CLIENTES[#Data],5,0)</f>
        <v>Dist 2</v>
      </c>
      <c r="L119" t="str">
        <f>VLOOKUP(MONTH(tbl_PEDIDOS[[#This Row],[FECHA]]),mtz_MESES,2,0
)</f>
        <v>Jun</v>
      </c>
    </row>
    <row r="120" spans="1:12" x14ac:dyDescent="0.25">
      <c r="A120" s="21">
        <v>119</v>
      </c>
      <c r="B120" t="s">
        <v>55</v>
      </c>
      <c r="C120" t="s">
        <v>46</v>
      </c>
      <c r="D120" s="20">
        <v>43266</v>
      </c>
      <c r="E120" s="21">
        <v>12</v>
      </c>
      <c r="F120" s="14">
        <f>VLOOKUP(C120,tbl_PRODUCTOS[],3,0)</f>
        <v>680</v>
      </c>
      <c r="G120" s="15">
        <f t="shared" si="1"/>
        <v>8160</v>
      </c>
      <c r="H120" s="16" t="str">
        <f>VLOOKUP(B120,tbl_CLIENTES[#Data],2,0)</f>
        <v>Disco</v>
      </c>
      <c r="I120" s="16" t="str">
        <f>VLOOKUP(C120,tbl_PRODUCTOS[#Data],2,0)</f>
        <v>Sony</v>
      </c>
      <c r="J120" s="17" t="str">
        <f>VLOOKUP(B120,tbl_CLIENTES[#Data],3,0)</f>
        <v>Uruguay</v>
      </c>
      <c r="K120" s="17" t="str">
        <f>VLOOKUP(B120,tbl_CLIENTES[#Data],5,0)</f>
        <v>Dist 2</v>
      </c>
      <c r="L120" t="str">
        <f>VLOOKUP(MONTH(tbl_PEDIDOS[[#This Row],[FECHA]]),mtz_MESES,2,0
)</f>
        <v>Jun</v>
      </c>
    </row>
    <row r="121" spans="1:12" x14ac:dyDescent="0.25">
      <c r="A121" s="21">
        <v>120</v>
      </c>
      <c r="B121" t="s">
        <v>56</v>
      </c>
      <c r="C121" t="s">
        <v>6</v>
      </c>
      <c r="D121" s="20">
        <v>43266</v>
      </c>
      <c r="E121" s="21">
        <v>24</v>
      </c>
      <c r="F121" s="14">
        <f>VLOOKUP(C121,tbl_PRODUCTOS[],3,0)</f>
        <v>840</v>
      </c>
      <c r="G121" s="15">
        <f t="shared" si="1"/>
        <v>20160</v>
      </c>
      <c r="H121" s="16" t="str">
        <f>VLOOKUP(B121,tbl_CLIENTES[#Data],2,0)</f>
        <v>Tottus</v>
      </c>
      <c r="I121" s="16" t="str">
        <f>VLOOKUP(C121,tbl_PRODUCTOS[#Data],2,0)</f>
        <v>Galaxy S9</v>
      </c>
      <c r="J121" s="17" t="str">
        <f>VLOOKUP(B121,tbl_CLIENTES[#Data],3,0)</f>
        <v>Perú</v>
      </c>
      <c r="K121" s="17" t="str">
        <f>VLOOKUP(B121,tbl_CLIENTES[#Data],5,0)</f>
        <v>Dist 1</v>
      </c>
      <c r="L121" t="str">
        <f>VLOOKUP(MONTH(tbl_PEDIDOS[[#This Row],[FECHA]]),mtz_MESES,2,0
)</f>
        <v>Jun</v>
      </c>
    </row>
    <row r="122" spans="1:12" x14ac:dyDescent="0.25">
      <c r="A122" s="21">
        <v>121</v>
      </c>
      <c r="B122" t="s">
        <v>56</v>
      </c>
      <c r="C122" t="s">
        <v>46</v>
      </c>
      <c r="D122" s="20">
        <v>43266</v>
      </c>
      <c r="E122" s="21">
        <v>36</v>
      </c>
      <c r="F122" s="14">
        <f>VLOOKUP(C122,tbl_PRODUCTOS[],3,0)</f>
        <v>680</v>
      </c>
      <c r="G122" s="15">
        <f t="shared" si="1"/>
        <v>24480</v>
      </c>
      <c r="H122" s="16" t="str">
        <f>VLOOKUP(B122,tbl_CLIENTES[#Data],2,0)</f>
        <v>Tottus</v>
      </c>
      <c r="I122" s="16" t="str">
        <f>VLOOKUP(C122,tbl_PRODUCTOS[#Data],2,0)</f>
        <v>Sony</v>
      </c>
      <c r="J122" s="17" t="str">
        <f>VLOOKUP(B122,tbl_CLIENTES[#Data],3,0)</f>
        <v>Perú</v>
      </c>
      <c r="K122" s="17" t="str">
        <f>VLOOKUP(B122,tbl_CLIENTES[#Data],5,0)</f>
        <v>Dist 1</v>
      </c>
      <c r="L122" t="str">
        <f>VLOOKUP(MONTH(tbl_PEDIDOS[[#This Row],[FECHA]]),mtz_MESES,2,0
)</f>
        <v>Jun</v>
      </c>
    </row>
    <row r="123" spans="1:12" x14ac:dyDescent="0.25">
      <c r="A123" s="21">
        <v>122</v>
      </c>
      <c r="B123" t="s">
        <v>57</v>
      </c>
      <c r="C123" t="s">
        <v>6</v>
      </c>
      <c r="D123" s="20">
        <v>43266</v>
      </c>
      <c r="E123" s="21">
        <v>36</v>
      </c>
      <c r="F123" s="14">
        <f>VLOOKUP(C123,tbl_PRODUCTOS[],3,0)</f>
        <v>840</v>
      </c>
      <c r="G123" s="15">
        <f t="shared" si="1"/>
        <v>30240</v>
      </c>
      <c r="H123" s="16" t="str">
        <f>VLOOKUP(B123,tbl_CLIENTES[#Data],2,0)</f>
        <v>Megamaxi</v>
      </c>
      <c r="I123" s="16" t="str">
        <f>VLOOKUP(C123,tbl_PRODUCTOS[#Data],2,0)</f>
        <v>Galaxy S9</v>
      </c>
      <c r="J123" s="17" t="str">
        <f>VLOOKUP(B123,tbl_CLIENTES[#Data],3,0)</f>
        <v>Ecuador</v>
      </c>
      <c r="K123" s="17" t="str">
        <f>VLOOKUP(B123,tbl_CLIENTES[#Data],5,0)</f>
        <v>Dist 1</v>
      </c>
      <c r="L123" t="str">
        <f>VLOOKUP(MONTH(tbl_PEDIDOS[[#This Row],[FECHA]]),mtz_MESES,2,0
)</f>
        <v>Jun</v>
      </c>
    </row>
    <row r="124" spans="1:12" x14ac:dyDescent="0.25">
      <c r="A124" s="21">
        <v>123</v>
      </c>
      <c r="B124" t="s">
        <v>58</v>
      </c>
      <c r="C124" t="s">
        <v>3</v>
      </c>
      <c r="D124" s="20">
        <v>43266</v>
      </c>
      <c r="E124" s="21">
        <v>24</v>
      </c>
      <c r="F124" s="14">
        <f>VLOOKUP(C124,tbl_PRODUCTOS[],3,0)</f>
        <v>750</v>
      </c>
      <c r="G124" s="15">
        <f t="shared" si="1"/>
        <v>18000</v>
      </c>
      <c r="H124" s="16" t="str">
        <f>VLOOKUP(B124,tbl_CLIENTES[#Data],2,0)</f>
        <v>Jumbo/Easy</v>
      </c>
      <c r="I124" s="16" t="str">
        <f>VLOOKUP(C124,tbl_PRODUCTOS[#Data],2,0)</f>
        <v>Iphone 9</v>
      </c>
      <c r="J124" s="17" t="str">
        <f>VLOOKUP(B124,tbl_CLIENTES[#Data],3,0)</f>
        <v>Argentina</v>
      </c>
      <c r="K124" s="17" t="str">
        <f>VLOOKUP(B124,tbl_CLIENTES[#Data],5,0)</f>
        <v>Dist 2</v>
      </c>
      <c r="L124" t="str">
        <f>VLOOKUP(MONTH(tbl_PEDIDOS[[#This Row],[FECHA]]),mtz_MESES,2,0
)</f>
        <v>Jun</v>
      </c>
    </row>
    <row r="125" spans="1:12" x14ac:dyDescent="0.25">
      <c r="A125" s="21">
        <v>124</v>
      </c>
      <c r="B125" t="s">
        <v>59</v>
      </c>
      <c r="C125" t="s">
        <v>46</v>
      </c>
      <c r="D125" s="20">
        <v>43266</v>
      </c>
      <c r="E125" s="21">
        <v>18</v>
      </c>
      <c r="F125" s="14">
        <f>VLOOKUP(C125,tbl_PRODUCTOS[],3,0)</f>
        <v>680</v>
      </c>
      <c r="G125" s="15">
        <f t="shared" si="1"/>
        <v>12240</v>
      </c>
      <c r="H125" s="16" t="str">
        <f>VLOOKUP(B125,tbl_CLIENTES[#Data],2,0)</f>
        <v>Unilago</v>
      </c>
      <c r="I125" s="16" t="str">
        <f>VLOOKUP(C125,tbl_PRODUCTOS[#Data],2,0)</f>
        <v>Sony</v>
      </c>
      <c r="J125" s="17" t="str">
        <f>VLOOKUP(B125,tbl_CLIENTES[#Data],3,0)</f>
        <v>Colombia</v>
      </c>
      <c r="K125" s="17" t="str">
        <f>VLOOKUP(B125,tbl_CLIENTES[#Data],5,0)</f>
        <v>Dist 1</v>
      </c>
      <c r="L125" t="str">
        <f>VLOOKUP(MONTH(tbl_PEDIDOS[[#This Row],[FECHA]]),mtz_MESES,2,0
)</f>
        <v>Jun</v>
      </c>
    </row>
    <row r="126" spans="1:12" x14ac:dyDescent="0.25">
      <c r="A126" s="21">
        <v>125</v>
      </c>
      <c r="B126" t="s">
        <v>60</v>
      </c>
      <c r="C126" t="s">
        <v>46</v>
      </c>
      <c r="D126" s="20">
        <v>43266</v>
      </c>
      <c r="E126" s="21">
        <v>24</v>
      </c>
      <c r="F126" s="14">
        <f>VLOOKUP(C126,tbl_PRODUCTOS[],3,0)</f>
        <v>680</v>
      </c>
      <c r="G126" s="15">
        <f t="shared" si="1"/>
        <v>16320</v>
      </c>
      <c r="H126" s="16" t="str">
        <f>VLOOKUP(B126,tbl_CLIENTES[#Data],2,0)</f>
        <v>Ripley</v>
      </c>
      <c r="I126" s="16" t="str">
        <f>VLOOKUP(C126,tbl_PRODUCTOS[#Data],2,0)</f>
        <v>Sony</v>
      </c>
      <c r="J126" s="17" t="str">
        <f>VLOOKUP(B126,tbl_CLIENTES[#Data],3,0)</f>
        <v>Chile</v>
      </c>
      <c r="K126" s="17" t="str">
        <f>VLOOKUP(B126,tbl_CLIENTES[#Data],5,0)</f>
        <v>Dist 2</v>
      </c>
      <c r="L126" t="str">
        <f>VLOOKUP(MONTH(tbl_PEDIDOS[[#This Row],[FECHA]]),mtz_MESES,2,0
)</f>
        <v>Jun</v>
      </c>
    </row>
    <row r="127" spans="1:12" x14ac:dyDescent="0.25">
      <c r="A127" s="21">
        <v>126</v>
      </c>
      <c r="B127" t="s">
        <v>60</v>
      </c>
      <c r="C127" t="s">
        <v>4</v>
      </c>
      <c r="D127" s="20">
        <v>43266</v>
      </c>
      <c r="E127" s="21">
        <v>12</v>
      </c>
      <c r="F127" s="14">
        <f>VLOOKUP(C127,tbl_PRODUCTOS[],3,0)</f>
        <v>980</v>
      </c>
      <c r="G127" s="15">
        <f t="shared" si="1"/>
        <v>11760</v>
      </c>
      <c r="H127" s="16" t="str">
        <f>VLOOKUP(B127,tbl_CLIENTES[#Data],2,0)</f>
        <v>Ripley</v>
      </c>
      <c r="I127" s="16" t="str">
        <f>VLOOKUP(C127,tbl_PRODUCTOS[#Data],2,0)</f>
        <v>Iphone 10</v>
      </c>
      <c r="J127" s="17" t="str">
        <f>VLOOKUP(B127,tbl_CLIENTES[#Data],3,0)</f>
        <v>Chile</v>
      </c>
      <c r="K127" s="17" t="str">
        <f>VLOOKUP(B127,tbl_CLIENTES[#Data],5,0)</f>
        <v>Dist 2</v>
      </c>
      <c r="L127" t="str">
        <f>VLOOKUP(MONTH(tbl_PEDIDOS[[#This Row],[FECHA]]),mtz_MESES,2,0
)</f>
        <v>Jun</v>
      </c>
    </row>
    <row r="128" spans="1:12" x14ac:dyDescent="0.25">
      <c r="A128" s="21">
        <v>127</v>
      </c>
      <c r="B128" t="s">
        <v>55</v>
      </c>
      <c r="C128" t="s">
        <v>6</v>
      </c>
      <c r="D128" s="20">
        <v>43266</v>
      </c>
      <c r="E128" s="21">
        <v>24</v>
      </c>
      <c r="F128" s="14">
        <f>VLOOKUP(C128,tbl_PRODUCTOS[],3,0)</f>
        <v>840</v>
      </c>
      <c r="G128" s="15">
        <f t="shared" si="1"/>
        <v>20160</v>
      </c>
      <c r="H128" s="16" t="str">
        <f>VLOOKUP(B128,tbl_CLIENTES[#Data],2,0)</f>
        <v>Disco</v>
      </c>
      <c r="I128" s="16" t="str">
        <f>VLOOKUP(C128,tbl_PRODUCTOS[#Data],2,0)</f>
        <v>Galaxy S9</v>
      </c>
      <c r="J128" s="17" t="str">
        <f>VLOOKUP(B128,tbl_CLIENTES[#Data],3,0)</f>
        <v>Uruguay</v>
      </c>
      <c r="K128" s="17" t="str">
        <f>VLOOKUP(B128,tbl_CLIENTES[#Data],5,0)</f>
        <v>Dist 2</v>
      </c>
      <c r="L128" t="str">
        <f>VLOOKUP(MONTH(tbl_PEDIDOS[[#This Row],[FECHA]]),mtz_MESES,2,0
)</f>
        <v>Jun</v>
      </c>
    </row>
    <row r="129" spans="1:12" x14ac:dyDescent="0.25">
      <c r="A129" s="21">
        <v>128</v>
      </c>
      <c r="B129" t="s">
        <v>54</v>
      </c>
      <c r="C129" t="s">
        <v>7</v>
      </c>
      <c r="D129" s="20">
        <v>43266</v>
      </c>
      <c r="E129" s="21">
        <v>24</v>
      </c>
      <c r="F129" s="14">
        <f>VLOOKUP(C129,tbl_PRODUCTOS[],3,0)</f>
        <v>760</v>
      </c>
      <c r="G129" s="15">
        <f t="shared" si="1"/>
        <v>18240</v>
      </c>
      <c r="H129" s="16" t="str">
        <f>VLOOKUP(B129,tbl_CLIENTES[#Data],2,0)</f>
        <v>Jumbo</v>
      </c>
      <c r="I129" s="16" t="str">
        <f>VLOOKUP(C129,tbl_PRODUCTOS[#Data],2,0)</f>
        <v>Motorola G2</v>
      </c>
      <c r="J129" s="17" t="str">
        <f>VLOOKUP(B129,tbl_CLIENTES[#Data],3,0)</f>
        <v>Chile</v>
      </c>
      <c r="K129" s="17" t="str">
        <f>VLOOKUP(B129,tbl_CLIENTES[#Data],5,0)</f>
        <v>Dist 2</v>
      </c>
      <c r="L129" t="str">
        <f>VLOOKUP(MONTH(tbl_PEDIDOS[[#This Row],[FECHA]]),mtz_MESES,2,0
)</f>
        <v>Jun</v>
      </c>
    </row>
    <row r="130" spans="1:12" x14ac:dyDescent="0.25">
      <c r="A130" s="21">
        <v>129</v>
      </c>
      <c r="B130" t="s">
        <v>54</v>
      </c>
      <c r="C130" t="s">
        <v>6</v>
      </c>
      <c r="D130" s="20">
        <v>43266</v>
      </c>
      <c r="E130" s="21">
        <v>36</v>
      </c>
      <c r="F130" s="14">
        <f>VLOOKUP(C130,tbl_PRODUCTOS[],3,0)</f>
        <v>840</v>
      </c>
      <c r="G130" s="15">
        <f t="shared" ref="G130:G193" si="2">E130*F130</f>
        <v>30240</v>
      </c>
      <c r="H130" s="16" t="str">
        <f>VLOOKUP(B130,tbl_CLIENTES[#Data],2,0)</f>
        <v>Jumbo</v>
      </c>
      <c r="I130" s="16" t="str">
        <f>VLOOKUP(C130,tbl_PRODUCTOS[#Data],2,0)</f>
        <v>Galaxy S9</v>
      </c>
      <c r="J130" s="17" t="str">
        <f>VLOOKUP(B130,tbl_CLIENTES[#Data],3,0)</f>
        <v>Chile</v>
      </c>
      <c r="K130" s="17" t="str">
        <f>VLOOKUP(B130,tbl_CLIENTES[#Data],5,0)</f>
        <v>Dist 2</v>
      </c>
      <c r="L130" t="str">
        <f>VLOOKUP(MONTH(tbl_PEDIDOS[[#This Row],[FECHA]]),mtz_MESES,2,0
)</f>
        <v>Jun</v>
      </c>
    </row>
    <row r="131" spans="1:12" x14ac:dyDescent="0.25">
      <c r="A131" s="21">
        <v>130</v>
      </c>
      <c r="B131" t="s">
        <v>55</v>
      </c>
      <c r="C131" t="s">
        <v>4</v>
      </c>
      <c r="D131" s="20">
        <v>43266</v>
      </c>
      <c r="E131" s="21">
        <v>24</v>
      </c>
      <c r="F131" s="14">
        <f>VLOOKUP(C131,tbl_PRODUCTOS[],3,0)</f>
        <v>980</v>
      </c>
      <c r="G131" s="15">
        <f t="shared" si="2"/>
        <v>23520</v>
      </c>
      <c r="H131" s="16" t="str">
        <f>VLOOKUP(B131,tbl_CLIENTES[#Data],2,0)</f>
        <v>Disco</v>
      </c>
      <c r="I131" s="16" t="str">
        <f>VLOOKUP(C131,tbl_PRODUCTOS[#Data],2,0)</f>
        <v>Iphone 10</v>
      </c>
      <c r="J131" s="17" t="str">
        <f>VLOOKUP(B131,tbl_CLIENTES[#Data],3,0)</f>
        <v>Uruguay</v>
      </c>
      <c r="K131" s="17" t="str">
        <f>VLOOKUP(B131,tbl_CLIENTES[#Data],5,0)</f>
        <v>Dist 2</v>
      </c>
      <c r="L131" t="str">
        <f>VLOOKUP(MONTH(tbl_PEDIDOS[[#This Row],[FECHA]]),mtz_MESES,2,0
)</f>
        <v>Jun</v>
      </c>
    </row>
    <row r="132" spans="1:12" x14ac:dyDescent="0.25">
      <c r="A132" s="21">
        <v>131</v>
      </c>
      <c r="B132" t="s">
        <v>55</v>
      </c>
      <c r="C132" t="s">
        <v>44</v>
      </c>
      <c r="D132" s="20">
        <v>43266</v>
      </c>
      <c r="E132" s="21">
        <v>18</v>
      </c>
      <c r="F132" s="14">
        <f>VLOOKUP(C132,tbl_PRODUCTOS[],3,0)</f>
        <v>670</v>
      </c>
      <c r="G132" s="15">
        <f t="shared" si="2"/>
        <v>12060</v>
      </c>
      <c r="H132" s="16" t="str">
        <f>VLOOKUP(B132,tbl_CLIENTES[#Data],2,0)</f>
        <v>Disco</v>
      </c>
      <c r="I132" s="16" t="str">
        <f>VLOOKUP(C132,tbl_PRODUCTOS[#Data],2,0)</f>
        <v>Galaxy S7</v>
      </c>
      <c r="J132" s="17" t="str">
        <f>VLOOKUP(B132,tbl_CLIENTES[#Data],3,0)</f>
        <v>Uruguay</v>
      </c>
      <c r="K132" s="17" t="str">
        <f>VLOOKUP(B132,tbl_CLIENTES[#Data],5,0)</f>
        <v>Dist 2</v>
      </c>
      <c r="L132" t="str">
        <f>VLOOKUP(MONTH(tbl_PEDIDOS[[#This Row],[FECHA]]),mtz_MESES,2,0
)</f>
        <v>Jun</v>
      </c>
    </row>
    <row r="133" spans="1:12" x14ac:dyDescent="0.25">
      <c r="A133" s="21">
        <v>132</v>
      </c>
      <c r="B133" t="s">
        <v>56</v>
      </c>
      <c r="C133" t="s">
        <v>5</v>
      </c>
      <c r="D133" s="20">
        <v>43266</v>
      </c>
      <c r="E133" s="21">
        <v>12</v>
      </c>
      <c r="F133" s="14">
        <f>VLOOKUP(C133,tbl_PRODUCTOS[],3,0)</f>
        <v>760</v>
      </c>
      <c r="G133" s="15">
        <f t="shared" si="2"/>
        <v>9120</v>
      </c>
      <c r="H133" s="16" t="str">
        <f>VLOOKUP(B133,tbl_CLIENTES[#Data],2,0)</f>
        <v>Tottus</v>
      </c>
      <c r="I133" s="16" t="str">
        <f>VLOOKUP(C133,tbl_PRODUCTOS[#Data],2,0)</f>
        <v>Galaxy S8</v>
      </c>
      <c r="J133" s="17" t="str">
        <f>VLOOKUP(B133,tbl_CLIENTES[#Data],3,0)</f>
        <v>Perú</v>
      </c>
      <c r="K133" s="17" t="str">
        <f>VLOOKUP(B133,tbl_CLIENTES[#Data],5,0)</f>
        <v>Dist 1</v>
      </c>
      <c r="L133" t="str">
        <f>VLOOKUP(MONTH(tbl_PEDIDOS[[#This Row],[FECHA]]),mtz_MESES,2,0
)</f>
        <v>Jun</v>
      </c>
    </row>
    <row r="134" spans="1:12" x14ac:dyDescent="0.25">
      <c r="A134" s="21">
        <v>133</v>
      </c>
      <c r="B134" t="s">
        <v>56</v>
      </c>
      <c r="C134" t="s">
        <v>45</v>
      </c>
      <c r="D134" s="20">
        <v>43266</v>
      </c>
      <c r="E134" s="21">
        <v>24</v>
      </c>
      <c r="F134" s="14">
        <f>VLOOKUP(C134,tbl_PRODUCTOS[],3,0)</f>
        <v>870</v>
      </c>
      <c r="G134" s="15">
        <f t="shared" si="2"/>
        <v>20880</v>
      </c>
      <c r="H134" s="16" t="str">
        <f>VLOOKUP(B134,tbl_CLIENTES[#Data],2,0)</f>
        <v>Tottus</v>
      </c>
      <c r="I134" s="16" t="str">
        <f>VLOOKUP(C134,tbl_PRODUCTOS[#Data],2,0)</f>
        <v>Motorola G3</v>
      </c>
      <c r="J134" s="17" t="str">
        <f>VLOOKUP(B134,tbl_CLIENTES[#Data],3,0)</f>
        <v>Perú</v>
      </c>
      <c r="K134" s="17" t="str">
        <f>VLOOKUP(B134,tbl_CLIENTES[#Data],5,0)</f>
        <v>Dist 1</v>
      </c>
      <c r="L134" t="str">
        <f>VLOOKUP(MONTH(tbl_PEDIDOS[[#This Row],[FECHA]]),mtz_MESES,2,0
)</f>
        <v>Jun</v>
      </c>
    </row>
    <row r="135" spans="1:12" x14ac:dyDescent="0.25">
      <c r="A135" s="21">
        <v>134</v>
      </c>
      <c r="B135" t="s">
        <v>56</v>
      </c>
      <c r="C135" t="s">
        <v>3</v>
      </c>
      <c r="D135" s="20">
        <v>43266</v>
      </c>
      <c r="E135" s="21">
        <v>12</v>
      </c>
      <c r="F135" s="14">
        <f>VLOOKUP(C135,tbl_PRODUCTOS[],3,0)</f>
        <v>750</v>
      </c>
      <c r="G135" s="15">
        <f t="shared" si="2"/>
        <v>9000</v>
      </c>
      <c r="H135" s="16" t="str">
        <f>VLOOKUP(B135,tbl_CLIENTES[#Data],2,0)</f>
        <v>Tottus</v>
      </c>
      <c r="I135" s="16" t="str">
        <f>VLOOKUP(C135,tbl_PRODUCTOS[#Data],2,0)</f>
        <v>Iphone 9</v>
      </c>
      <c r="J135" s="17" t="str">
        <f>VLOOKUP(B135,tbl_CLIENTES[#Data],3,0)</f>
        <v>Perú</v>
      </c>
      <c r="K135" s="17" t="str">
        <f>VLOOKUP(B135,tbl_CLIENTES[#Data],5,0)</f>
        <v>Dist 1</v>
      </c>
      <c r="L135" t="str">
        <f>VLOOKUP(MONTH(tbl_PEDIDOS[[#This Row],[FECHA]]),mtz_MESES,2,0
)</f>
        <v>Jun</v>
      </c>
    </row>
    <row r="136" spans="1:12" x14ac:dyDescent="0.25">
      <c r="A136" s="21">
        <v>135</v>
      </c>
      <c r="B136" t="s">
        <v>57</v>
      </c>
      <c r="C136" t="s">
        <v>46</v>
      </c>
      <c r="D136" s="20">
        <v>43266</v>
      </c>
      <c r="E136" s="21">
        <v>24</v>
      </c>
      <c r="F136" s="14">
        <f>VLOOKUP(C136,tbl_PRODUCTOS[],3,0)</f>
        <v>680</v>
      </c>
      <c r="G136" s="15">
        <f t="shared" si="2"/>
        <v>16320</v>
      </c>
      <c r="H136" s="16" t="str">
        <f>VLOOKUP(B136,tbl_CLIENTES[#Data],2,0)</f>
        <v>Megamaxi</v>
      </c>
      <c r="I136" s="16" t="str">
        <f>VLOOKUP(C136,tbl_PRODUCTOS[#Data],2,0)</f>
        <v>Sony</v>
      </c>
      <c r="J136" s="17" t="str">
        <f>VLOOKUP(B136,tbl_CLIENTES[#Data],3,0)</f>
        <v>Ecuador</v>
      </c>
      <c r="K136" s="17" t="str">
        <f>VLOOKUP(B136,tbl_CLIENTES[#Data],5,0)</f>
        <v>Dist 1</v>
      </c>
      <c r="L136" t="str">
        <f>VLOOKUP(MONTH(tbl_PEDIDOS[[#This Row],[FECHA]]),mtz_MESES,2,0
)</f>
        <v>Jun</v>
      </c>
    </row>
    <row r="137" spans="1:12" x14ac:dyDescent="0.25">
      <c r="A137" s="21">
        <v>136</v>
      </c>
      <c r="B137" t="s">
        <v>58</v>
      </c>
      <c r="C137" t="s">
        <v>46</v>
      </c>
      <c r="D137" s="20">
        <v>43266</v>
      </c>
      <c r="E137" s="21">
        <v>24</v>
      </c>
      <c r="F137" s="14">
        <f>VLOOKUP(C137,tbl_PRODUCTOS[],3,0)</f>
        <v>680</v>
      </c>
      <c r="G137" s="15">
        <f t="shared" si="2"/>
        <v>16320</v>
      </c>
      <c r="H137" s="16" t="str">
        <f>VLOOKUP(B137,tbl_CLIENTES[#Data],2,0)</f>
        <v>Jumbo/Easy</v>
      </c>
      <c r="I137" s="16" t="str">
        <f>VLOOKUP(C137,tbl_PRODUCTOS[#Data],2,0)</f>
        <v>Sony</v>
      </c>
      <c r="J137" s="17" t="str">
        <f>VLOOKUP(B137,tbl_CLIENTES[#Data],3,0)</f>
        <v>Argentina</v>
      </c>
      <c r="K137" s="17" t="str">
        <f>VLOOKUP(B137,tbl_CLIENTES[#Data],5,0)</f>
        <v>Dist 2</v>
      </c>
      <c r="L137" t="str">
        <f>VLOOKUP(MONTH(tbl_PEDIDOS[[#This Row],[FECHA]]),mtz_MESES,2,0
)</f>
        <v>Jun</v>
      </c>
    </row>
    <row r="138" spans="1:12" x14ac:dyDescent="0.25">
      <c r="A138" s="21">
        <v>137</v>
      </c>
      <c r="B138" t="s">
        <v>59</v>
      </c>
      <c r="C138" t="s">
        <v>4</v>
      </c>
      <c r="D138" s="20">
        <v>43266</v>
      </c>
      <c r="E138" s="21">
        <v>36</v>
      </c>
      <c r="F138" s="14">
        <f>VLOOKUP(C138,tbl_PRODUCTOS[],3,0)</f>
        <v>980</v>
      </c>
      <c r="G138" s="15">
        <f t="shared" si="2"/>
        <v>35280</v>
      </c>
      <c r="H138" s="16" t="str">
        <f>VLOOKUP(B138,tbl_CLIENTES[#Data],2,0)</f>
        <v>Unilago</v>
      </c>
      <c r="I138" s="16" t="str">
        <f>VLOOKUP(C138,tbl_PRODUCTOS[#Data],2,0)</f>
        <v>Iphone 10</v>
      </c>
      <c r="J138" s="17" t="str">
        <f>VLOOKUP(B138,tbl_CLIENTES[#Data],3,0)</f>
        <v>Colombia</v>
      </c>
      <c r="K138" s="17" t="str">
        <f>VLOOKUP(B138,tbl_CLIENTES[#Data],5,0)</f>
        <v>Dist 1</v>
      </c>
      <c r="L138" t="str">
        <f>VLOOKUP(MONTH(tbl_PEDIDOS[[#This Row],[FECHA]]),mtz_MESES,2,0
)</f>
        <v>Jun</v>
      </c>
    </row>
    <row r="139" spans="1:12" x14ac:dyDescent="0.25">
      <c r="A139" s="21">
        <v>138</v>
      </c>
      <c r="B139" t="s">
        <v>60</v>
      </c>
      <c r="C139" t="s">
        <v>6</v>
      </c>
      <c r="D139" s="20">
        <v>43266</v>
      </c>
      <c r="E139" s="21">
        <v>36</v>
      </c>
      <c r="F139" s="14">
        <f>VLOOKUP(C139,tbl_PRODUCTOS[],3,0)</f>
        <v>840</v>
      </c>
      <c r="G139" s="15">
        <f t="shared" si="2"/>
        <v>30240</v>
      </c>
      <c r="H139" s="16" t="str">
        <f>VLOOKUP(B139,tbl_CLIENTES[#Data],2,0)</f>
        <v>Ripley</v>
      </c>
      <c r="I139" s="16" t="str">
        <f>VLOOKUP(C139,tbl_PRODUCTOS[#Data],2,0)</f>
        <v>Galaxy S9</v>
      </c>
      <c r="J139" s="17" t="str">
        <f>VLOOKUP(B139,tbl_CLIENTES[#Data],3,0)</f>
        <v>Chile</v>
      </c>
      <c r="K139" s="17" t="str">
        <f>VLOOKUP(B139,tbl_CLIENTES[#Data],5,0)</f>
        <v>Dist 2</v>
      </c>
      <c r="L139" t="str">
        <f>VLOOKUP(MONTH(tbl_PEDIDOS[[#This Row],[FECHA]]),mtz_MESES,2,0
)</f>
        <v>Jun</v>
      </c>
    </row>
    <row r="140" spans="1:12" x14ac:dyDescent="0.25">
      <c r="A140" s="21">
        <v>139</v>
      </c>
      <c r="B140" t="s">
        <v>60</v>
      </c>
      <c r="C140" t="s">
        <v>3</v>
      </c>
      <c r="D140" s="20">
        <v>43266</v>
      </c>
      <c r="E140" s="21">
        <v>24</v>
      </c>
      <c r="F140" s="14">
        <f>VLOOKUP(C140,tbl_PRODUCTOS[],3,0)</f>
        <v>750</v>
      </c>
      <c r="G140" s="15">
        <f t="shared" si="2"/>
        <v>18000</v>
      </c>
      <c r="H140" s="16" t="str">
        <f>VLOOKUP(B140,tbl_CLIENTES[#Data],2,0)</f>
        <v>Ripley</v>
      </c>
      <c r="I140" s="16" t="str">
        <f>VLOOKUP(C140,tbl_PRODUCTOS[#Data],2,0)</f>
        <v>Iphone 9</v>
      </c>
      <c r="J140" s="17" t="str">
        <f>VLOOKUP(B140,tbl_CLIENTES[#Data],3,0)</f>
        <v>Chile</v>
      </c>
      <c r="K140" s="17" t="str">
        <f>VLOOKUP(B140,tbl_CLIENTES[#Data],5,0)</f>
        <v>Dist 2</v>
      </c>
      <c r="L140" t="str">
        <f>VLOOKUP(MONTH(tbl_PEDIDOS[[#This Row],[FECHA]]),mtz_MESES,2,0
)</f>
        <v>Jun</v>
      </c>
    </row>
    <row r="141" spans="1:12" x14ac:dyDescent="0.25">
      <c r="A141" s="21">
        <v>140</v>
      </c>
      <c r="B141" t="s">
        <v>54</v>
      </c>
      <c r="C141" t="s">
        <v>44</v>
      </c>
      <c r="D141" s="20">
        <v>43266</v>
      </c>
      <c r="E141" s="21">
        <v>12</v>
      </c>
      <c r="F141" s="14">
        <f>VLOOKUP(C141,tbl_PRODUCTOS[],3,0)</f>
        <v>670</v>
      </c>
      <c r="G141" s="15">
        <f t="shared" si="2"/>
        <v>8040</v>
      </c>
      <c r="H141" s="16" t="str">
        <f>VLOOKUP(B141,tbl_CLIENTES[#Data],2,0)</f>
        <v>Jumbo</v>
      </c>
      <c r="I141" s="16" t="str">
        <f>VLOOKUP(C141,tbl_PRODUCTOS[#Data],2,0)</f>
        <v>Galaxy S7</v>
      </c>
      <c r="J141" s="17" t="str">
        <f>VLOOKUP(B141,tbl_CLIENTES[#Data],3,0)</f>
        <v>Chile</v>
      </c>
      <c r="K141" s="17" t="str">
        <f>VLOOKUP(B141,tbl_CLIENTES[#Data],5,0)</f>
        <v>Dist 2</v>
      </c>
      <c r="L141" t="str">
        <f>VLOOKUP(MONTH(tbl_PEDIDOS[[#This Row],[FECHA]]),mtz_MESES,2,0
)</f>
        <v>Jun</v>
      </c>
    </row>
    <row r="142" spans="1:12" x14ac:dyDescent="0.25">
      <c r="A142" s="21">
        <v>141</v>
      </c>
      <c r="B142" t="s">
        <v>54</v>
      </c>
      <c r="C142" t="s">
        <v>5</v>
      </c>
      <c r="D142" s="20">
        <v>43266</v>
      </c>
      <c r="E142" s="21">
        <v>24</v>
      </c>
      <c r="F142" s="14">
        <f>VLOOKUP(C142,tbl_PRODUCTOS[],3,0)</f>
        <v>760</v>
      </c>
      <c r="G142" s="15">
        <f t="shared" si="2"/>
        <v>18240</v>
      </c>
      <c r="H142" s="16" t="str">
        <f>VLOOKUP(B142,tbl_CLIENTES[#Data],2,0)</f>
        <v>Jumbo</v>
      </c>
      <c r="I142" s="16" t="str">
        <f>VLOOKUP(C142,tbl_PRODUCTOS[#Data],2,0)</f>
        <v>Galaxy S8</v>
      </c>
      <c r="J142" s="17" t="str">
        <f>VLOOKUP(B142,tbl_CLIENTES[#Data],3,0)</f>
        <v>Chile</v>
      </c>
      <c r="K142" s="17" t="str">
        <f>VLOOKUP(B142,tbl_CLIENTES[#Data],5,0)</f>
        <v>Dist 2</v>
      </c>
      <c r="L142" t="str">
        <f>VLOOKUP(MONTH(tbl_PEDIDOS[[#This Row],[FECHA]]),mtz_MESES,2,0
)</f>
        <v>Jun</v>
      </c>
    </row>
    <row r="143" spans="1:12" x14ac:dyDescent="0.25">
      <c r="A143" s="21">
        <v>142</v>
      </c>
      <c r="B143" t="s">
        <v>55</v>
      </c>
      <c r="C143" t="s">
        <v>7</v>
      </c>
      <c r="D143" s="20">
        <v>43296</v>
      </c>
      <c r="E143" s="21">
        <v>24</v>
      </c>
      <c r="F143" s="14">
        <f>VLOOKUP(C143,tbl_PRODUCTOS[],3,0)</f>
        <v>760</v>
      </c>
      <c r="G143" s="15">
        <f t="shared" si="2"/>
        <v>18240</v>
      </c>
      <c r="H143" s="16" t="str">
        <f>VLOOKUP(B143,tbl_CLIENTES[#Data],2,0)</f>
        <v>Disco</v>
      </c>
      <c r="I143" s="16" t="str">
        <f>VLOOKUP(C143,tbl_PRODUCTOS[#Data],2,0)</f>
        <v>Motorola G2</v>
      </c>
      <c r="J143" s="17" t="str">
        <f>VLOOKUP(B143,tbl_CLIENTES[#Data],3,0)</f>
        <v>Uruguay</v>
      </c>
      <c r="K143" s="17" t="str">
        <f>VLOOKUP(B143,tbl_CLIENTES[#Data],5,0)</f>
        <v>Dist 2</v>
      </c>
      <c r="L143" t="str">
        <f>VLOOKUP(MONTH(tbl_PEDIDOS[[#This Row],[FECHA]]),mtz_MESES,2,0
)</f>
        <v>Jul</v>
      </c>
    </row>
    <row r="144" spans="1:12" x14ac:dyDescent="0.25">
      <c r="A144" s="21">
        <v>143</v>
      </c>
      <c r="B144" t="s">
        <v>56</v>
      </c>
      <c r="C144" t="s">
        <v>5</v>
      </c>
      <c r="D144" s="20">
        <v>43296</v>
      </c>
      <c r="E144" s="21">
        <v>18</v>
      </c>
      <c r="F144" s="14">
        <f>VLOOKUP(C144,tbl_PRODUCTOS[],3,0)</f>
        <v>760</v>
      </c>
      <c r="G144" s="15">
        <f t="shared" si="2"/>
        <v>13680</v>
      </c>
      <c r="H144" s="16" t="str">
        <f>VLOOKUP(B144,tbl_CLIENTES[#Data],2,0)</f>
        <v>Tottus</v>
      </c>
      <c r="I144" s="16" t="str">
        <f>VLOOKUP(C144,tbl_PRODUCTOS[#Data],2,0)</f>
        <v>Galaxy S8</v>
      </c>
      <c r="J144" s="17" t="str">
        <f>VLOOKUP(B144,tbl_CLIENTES[#Data],3,0)</f>
        <v>Perú</v>
      </c>
      <c r="K144" s="17" t="str">
        <f>VLOOKUP(B144,tbl_CLIENTES[#Data],5,0)</f>
        <v>Dist 1</v>
      </c>
      <c r="L144" t="str">
        <f>VLOOKUP(MONTH(tbl_PEDIDOS[[#This Row],[FECHA]]),mtz_MESES,2,0
)</f>
        <v>Jul</v>
      </c>
    </row>
    <row r="145" spans="1:12" x14ac:dyDescent="0.25">
      <c r="A145" s="21">
        <v>144</v>
      </c>
      <c r="B145" t="s">
        <v>53</v>
      </c>
      <c r="C145" t="s">
        <v>3</v>
      </c>
      <c r="D145" s="20">
        <v>43296</v>
      </c>
      <c r="E145" s="21">
        <v>24</v>
      </c>
      <c r="F145" s="14">
        <f>VLOOKUP(C145,tbl_PRODUCTOS[],3,0)</f>
        <v>750</v>
      </c>
      <c r="G145" s="15">
        <f t="shared" si="2"/>
        <v>18000</v>
      </c>
      <c r="H145" s="16" t="str">
        <f>VLOOKUP(B145,tbl_CLIENTES[#Data],2,0)</f>
        <v>Éxito</v>
      </c>
      <c r="I145" s="16" t="str">
        <f>VLOOKUP(C145,tbl_PRODUCTOS[#Data],2,0)</f>
        <v>Iphone 9</v>
      </c>
      <c r="J145" s="17" t="str">
        <f>VLOOKUP(B145,tbl_CLIENTES[#Data],3,0)</f>
        <v>Colombia</v>
      </c>
      <c r="K145" s="17" t="str">
        <f>VLOOKUP(B145,tbl_CLIENTES[#Data],5,0)</f>
        <v>Dist 1</v>
      </c>
      <c r="L145" t="str">
        <f>VLOOKUP(MONTH(tbl_PEDIDOS[[#This Row],[FECHA]]),mtz_MESES,2,0
)</f>
        <v>Jul</v>
      </c>
    </row>
    <row r="146" spans="1:12" x14ac:dyDescent="0.25">
      <c r="A146" s="21">
        <v>145</v>
      </c>
      <c r="B146" t="s">
        <v>53</v>
      </c>
      <c r="C146" t="s">
        <v>46</v>
      </c>
      <c r="D146" s="20">
        <v>43296</v>
      </c>
      <c r="E146" s="21">
        <v>12</v>
      </c>
      <c r="F146" s="14">
        <f>VLOOKUP(C146,tbl_PRODUCTOS[],3,0)</f>
        <v>680</v>
      </c>
      <c r="G146" s="15">
        <f t="shared" si="2"/>
        <v>8160</v>
      </c>
      <c r="H146" s="16" t="str">
        <f>VLOOKUP(B146,tbl_CLIENTES[#Data],2,0)</f>
        <v>Éxito</v>
      </c>
      <c r="I146" s="16" t="str">
        <f>VLOOKUP(C146,tbl_PRODUCTOS[#Data],2,0)</f>
        <v>Sony</v>
      </c>
      <c r="J146" s="17" t="str">
        <f>VLOOKUP(B146,tbl_CLIENTES[#Data],3,0)</f>
        <v>Colombia</v>
      </c>
      <c r="K146" s="17" t="str">
        <f>VLOOKUP(B146,tbl_CLIENTES[#Data],5,0)</f>
        <v>Dist 1</v>
      </c>
      <c r="L146" t="str">
        <f>VLOOKUP(MONTH(tbl_PEDIDOS[[#This Row],[FECHA]]),mtz_MESES,2,0
)</f>
        <v>Jul</v>
      </c>
    </row>
    <row r="147" spans="1:12" x14ac:dyDescent="0.25">
      <c r="A147" s="21">
        <v>146</v>
      </c>
      <c r="B147" t="s">
        <v>54</v>
      </c>
      <c r="C147" t="s">
        <v>46</v>
      </c>
      <c r="D147" s="20">
        <v>43296</v>
      </c>
      <c r="E147" s="21">
        <v>24</v>
      </c>
      <c r="F147" s="14">
        <f>VLOOKUP(C147,tbl_PRODUCTOS[],3,0)</f>
        <v>680</v>
      </c>
      <c r="G147" s="15">
        <f t="shared" si="2"/>
        <v>16320</v>
      </c>
      <c r="H147" s="16" t="str">
        <f>VLOOKUP(B147,tbl_CLIENTES[#Data],2,0)</f>
        <v>Jumbo</v>
      </c>
      <c r="I147" s="16" t="str">
        <f>VLOOKUP(C147,tbl_PRODUCTOS[#Data],2,0)</f>
        <v>Sony</v>
      </c>
      <c r="J147" s="17" t="str">
        <f>VLOOKUP(B147,tbl_CLIENTES[#Data],3,0)</f>
        <v>Chile</v>
      </c>
      <c r="K147" s="17" t="str">
        <f>VLOOKUP(B147,tbl_CLIENTES[#Data],5,0)</f>
        <v>Dist 2</v>
      </c>
      <c r="L147" t="str">
        <f>VLOOKUP(MONTH(tbl_PEDIDOS[[#This Row],[FECHA]]),mtz_MESES,2,0
)</f>
        <v>Jul</v>
      </c>
    </row>
    <row r="148" spans="1:12" x14ac:dyDescent="0.25">
      <c r="A148" s="21">
        <v>147</v>
      </c>
      <c r="B148" t="s">
        <v>54</v>
      </c>
      <c r="C148" t="s">
        <v>4</v>
      </c>
      <c r="D148" s="20">
        <v>43296</v>
      </c>
      <c r="E148" s="21">
        <v>24</v>
      </c>
      <c r="F148" s="14">
        <f>VLOOKUP(C148,tbl_PRODUCTOS[],3,0)</f>
        <v>980</v>
      </c>
      <c r="G148" s="15">
        <f t="shared" si="2"/>
        <v>23520</v>
      </c>
      <c r="H148" s="16" t="str">
        <f>VLOOKUP(B148,tbl_CLIENTES[#Data],2,0)</f>
        <v>Jumbo</v>
      </c>
      <c r="I148" s="16" t="str">
        <f>VLOOKUP(C148,tbl_PRODUCTOS[#Data],2,0)</f>
        <v>Iphone 10</v>
      </c>
      <c r="J148" s="17" t="str">
        <f>VLOOKUP(B148,tbl_CLIENTES[#Data],3,0)</f>
        <v>Chile</v>
      </c>
      <c r="K148" s="17" t="str">
        <f>VLOOKUP(B148,tbl_CLIENTES[#Data],5,0)</f>
        <v>Dist 2</v>
      </c>
      <c r="L148" t="str">
        <f>VLOOKUP(MONTH(tbl_PEDIDOS[[#This Row],[FECHA]]),mtz_MESES,2,0
)</f>
        <v>Jul</v>
      </c>
    </row>
    <row r="149" spans="1:12" x14ac:dyDescent="0.25">
      <c r="A149" s="21">
        <v>148</v>
      </c>
      <c r="B149" t="s">
        <v>54</v>
      </c>
      <c r="C149" t="s">
        <v>6</v>
      </c>
      <c r="D149" s="20">
        <v>43296</v>
      </c>
      <c r="E149" s="21">
        <v>36</v>
      </c>
      <c r="F149" s="14">
        <f>VLOOKUP(C149,tbl_PRODUCTOS[],3,0)</f>
        <v>840</v>
      </c>
      <c r="G149" s="15">
        <f t="shared" si="2"/>
        <v>30240</v>
      </c>
      <c r="H149" s="16" t="str">
        <f>VLOOKUP(B149,tbl_CLIENTES[#Data],2,0)</f>
        <v>Jumbo</v>
      </c>
      <c r="I149" s="16" t="str">
        <f>VLOOKUP(C149,tbl_PRODUCTOS[#Data],2,0)</f>
        <v>Galaxy S9</v>
      </c>
      <c r="J149" s="17" t="str">
        <f>VLOOKUP(B149,tbl_CLIENTES[#Data],3,0)</f>
        <v>Chile</v>
      </c>
      <c r="K149" s="17" t="str">
        <f>VLOOKUP(B149,tbl_CLIENTES[#Data],5,0)</f>
        <v>Dist 2</v>
      </c>
      <c r="L149" t="str">
        <f>VLOOKUP(MONTH(tbl_PEDIDOS[[#This Row],[FECHA]]),mtz_MESES,2,0
)</f>
        <v>Jul</v>
      </c>
    </row>
    <row r="150" spans="1:12" x14ac:dyDescent="0.25">
      <c r="A150" s="21">
        <v>149</v>
      </c>
      <c r="B150" t="s">
        <v>55</v>
      </c>
      <c r="C150" t="s">
        <v>3</v>
      </c>
      <c r="D150" s="20">
        <v>43296</v>
      </c>
      <c r="E150" s="21">
        <v>36</v>
      </c>
      <c r="F150" s="14">
        <f>VLOOKUP(C150,tbl_PRODUCTOS[],3,0)</f>
        <v>750</v>
      </c>
      <c r="G150" s="15">
        <f t="shared" si="2"/>
        <v>27000</v>
      </c>
      <c r="H150" s="16" t="str">
        <f>VLOOKUP(B150,tbl_CLIENTES[#Data],2,0)</f>
        <v>Disco</v>
      </c>
      <c r="I150" s="16" t="str">
        <f>VLOOKUP(C150,tbl_PRODUCTOS[#Data],2,0)</f>
        <v>Iphone 9</v>
      </c>
      <c r="J150" s="17" t="str">
        <f>VLOOKUP(B150,tbl_CLIENTES[#Data],3,0)</f>
        <v>Uruguay</v>
      </c>
      <c r="K150" s="17" t="str">
        <f>VLOOKUP(B150,tbl_CLIENTES[#Data],5,0)</f>
        <v>Dist 2</v>
      </c>
      <c r="L150" t="str">
        <f>VLOOKUP(MONTH(tbl_PEDIDOS[[#This Row],[FECHA]]),mtz_MESES,2,0
)</f>
        <v>Jul</v>
      </c>
    </row>
    <row r="151" spans="1:12" x14ac:dyDescent="0.25">
      <c r="A151" s="21">
        <v>150</v>
      </c>
      <c r="B151" t="s">
        <v>55</v>
      </c>
      <c r="C151" t="s">
        <v>4</v>
      </c>
      <c r="D151" s="20">
        <v>43296</v>
      </c>
      <c r="E151" s="21">
        <v>24</v>
      </c>
      <c r="F151" s="14">
        <f>VLOOKUP(C151,tbl_PRODUCTOS[],3,0)</f>
        <v>980</v>
      </c>
      <c r="G151" s="15">
        <f t="shared" si="2"/>
        <v>23520</v>
      </c>
      <c r="H151" s="16" t="str">
        <f>VLOOKUP(B151,tbl_CLIENTES[#Data],2,0)</f>
        <v>Disco</v>
      </c>
      <c r="I151" s="16" t="str">
        <f>VLOOKUP(C151,tbl_PRODUCTOS[#Data],2,0)</f>
        <v>Iphone 10</v>
      </c>
      <c r="J151" s="17" t="str">
        <f>VLOOKUP(B151,tbl_CLIENTES[#Data],3,0)</f>
        <v>Uruguay</v>
      </c>
      <c r="K151" s="17" t="str">
        <f>VLOOKUP(B151,tbl_CLIENTES[#Data],5,0)</f>
        <v>Dist 2</v>
      </c>
      <c r="L151" t="str">
        <f>VLOOKUP(MONTH(tbl_PEDIDOS[[#This Row],[FECHA]]),mtz_MESES,2,0
)</f>
        <v>Jul</v>
      </c>
    </row>
    <row r="152" spans="1:12" x14ac:dyDescent="0.25">
      <c r="A152" s="21">
        <v>151</v>
      </c>
      <c r="B152" t="s">
        <v>56</v>
      </c>
      <c r="C152" t="s">
        <v>44</v>
      </c>
      <c r="D152" s="20">
        <v>43296</v>
      </c>
      <c r="E152" s="21">
        <v>18</v>
      </c>
      <c r="F152" s="14">
        <f>VLOOKUP(C152,tbl_PRODUCTOS[],3,0)</f>
        <v>670</v>
      </c>
      <c r="G152" s="15">
        <f t="shared" si="2"/>
        <v>12060</v>
      </c>
      <c r="H152" s="16" t="str">
        <f>VLOOKUP(B152,tbl_CLIENTES[#Data],2,0)</f>
        <v>Tottus</v>
      </c>
      <c r="I152" s="16" t="str">
        <f>VLOOKUP(C152,tbl_PRODUCTOS[#Data],2,0)</f>
        <v>Galaxy S7</v>
      </c>
      <c r="J152" s="17" t="str">
        <f>VLOOKUP(B152,tbl_CLIENTES[#Data],3,0)</f>
        <v>Perú</v>
      </c>
      <c r="K152" s="17" t="str">
        <f>VLOOKUP(B152,tbl_CLIENTES[#Data],5,0)</f>
        <v>Dist 1</v>
      </c>
      <c r="L152" t="str">
        <f>VLOOKUP(MONTH(tbl_PEDIDOS[[#This Row],[FECHA]]),mtz_MESES,2,0
)</f>
        <v>Jul</v>
      </c>
    </row>
    <row r="153" spans="1:12" x14ac:dyDescent="0.25">
      <c r="A153" s="21">
        <v>152</v>
      </c>
      <c r="B153" t="s">
        <v>57</v>
      </c>
      <c r="C153" t="s">
        <v>7</v>
      </c>
      <c r="D153" s="20">
        <v>43296</v>
      </c>
      <c r="E153" s="21">
        <v>18</v>
      </c>
      <c r="F153" s="14">
        <f>VLOOKUP(C153,tbl_PRODUCTOS[],3,0)</f>
        <v>760</v>
      </c>
      <c r="G153" s="15">
        <f t="shared" si="2"/>
        <v>13680</v>
      </c>
      <c r="H153" s="16" t="str">
        <f>VLOOKUP(B153,tbl_CLIENTES[#Data],2,0)</f>
        <v>Megamaxi</v>
      </c>
      <c r="I153" s="16" t="str">
        <f>VLOOKUP(C153,tbl_PRODUCTOS[#Data],2,0)</f>
        <v>Motorola G2</v>
      </c>
      <c r="J153" s="17" t="str">
        <f>VLOOKUP(B153,tbl_CLIENTES[#Data],3,0)</f>
        <v>Ecuador</v>
      </c>
      <c r="K153" s="17" t="str">
        <f>VLOOKUP(B153,tbl_CLIENTES[#Data],5,0)</f>
        <v>Dist 1</v>
      </c>
      <c r="L153" t="str">
        <f>VLOOKUP(MONTH(tbl_PEDIDOS[[#This Row],[FECHA]]),mtz_MESES,2,0
)</f>
        <v>Jul</v>
      </c>
    </row>
    <row r="154" spans="1:12" x14ac:dyDescent="0.25">
      <c r="A154" s="21">
        <v>153</v>
      </c>
      <c r="B154" t="s">
        <v>58</v>
      </c>
      <c r="C154" t="s">
        <v>3</v>
      </c>
      <c r="D154" s="20">
        <v>43296</v>
      </c>
      <c r="E154" s="21">
        <v>24</v>
      </c>
      <c r="F154" s="14">
        <f>VLOOKUP(C154,tbl_PRODUCTOS[],3,0)</f>
        <v>750</v>
      </c>
      <c r="G154" s="15">
        <f t="shared" si="2"/>
        <v>18000</v>
      </c>
      <c r="H154" s="16" t="str">
        <f>VLOOKUP(B154,tbl_CLIENTES[#Data],2,0)</f>
        <v>Jumbo/Easy</v>
      </c>
      <c r="I154" s="16" t="str">
        <f>VLOOKUP(C154,tbl_PRODUCTOS[#Data],2,0)</f>
        <v>Iphone 9</v>
      </c>
      <c r="J154" s="17" t="str">
        <f>VLOOKUP(B154,tbl_CLIENTES[#Data],3,0)</f>
        <v>Argentina</v>
      </c>
      <c r="K154" s="17" t="str">
        <f>VLOOKUP(B154,tbl_CLIENTES[#Data],5,0)</f>
        <v>Dist 2</v>
      </c>
      <c r="L154" t="str">
        <f>VLOOKUP(MONTH(tbl_PEDIDOS[[#This Row],[FECHA]]),mtz_MESES,2,0
)</f>
        <v>Jul</v>
      </c>
    </row>
    <row r="155" spans="1:12" x14ac:dyDescent="0.25">
      <c r="A155" s="21">
        <v>154</v>
      </c>
      <c r="B155" t="s">
        <v>59</v>
      </c>
      <c r="C155" t="s">
        <v>4</v>
      </c>
      <c r="D155" s="20">
        <v>43296</v>
      </c>
      <c r="E155" s="21">
        <v>12</v>
      </c>
      <c r="F155" s="14">
        <f>VLOOKUP(C155,tbl_PRODUCTOS[],3,0)</f>
        <v>980</v>
      </c>
      <c r="G155" s="15">
        <f t="shared" si="2"/>
        <v>11760</v>
      </c>
      <c r="H155" s="16" t="str">
        <f>VLOOKUP(B155,tbl_CLIENTES[#Data],2,0)</f>
        <v>Unilago</v>
      </c>
      <c r="I155" s="16" t="str">
        <f>VLOOKUP(C155,tbl_PRODUCTOS[#Data],2,0)</f>
        <v>Iphone 10</v>
      </c>
      <c r="J155" s="17" t="str">
        <f>VLOOKUP(B155,tbl_CLIENTES[#Data],3,0)</f>
        <v>Colombia</v>
      </c>
      <c r="K155" s="17" t="str">
        <f>VLOOKUP(B155,tbl_CLIENTES[#Data],5,0)</f>
        <v>Dist 1</v>
      </c>
      <c r="L155" t="str">
        <f>VLOOKUP(MONTH(tbl_PEDIDOS[[#This Row],[FECHA]]),mtz_MESES,2,0
)</f>
        <v>Jul</v>
      </c>
    </row>
    <row r="156" spans="1:12" x14ac:dyDescent="0.25">
      <c r="A156" s="21">
        <v>155</v>
      </c>
      <c r="B156" t="s">
        <v>60</v>
      </c>
      <c r="C156" t="s">
        <v>44</v>
      </c>
      <c r="D156" s="20">
        <v>43296</v>
      </c>
      <c r="E156" s="21">
        <v>24</v>
      </c>
      <c r="F156" s="14">
        <f>VLOOKUP(C156,tbl_PRODUCTOS[],3,0)</f>
        <v>670</v>
      </c>
      <c r="G156" s="15">
        <f t="shared" si="2"/>
        <v>16080</v>
      </c>
      <c r="H156" s="16" t="str">
        <f>VLOOKUP(B156,tbl_CLIENTES[#Data],2,0)</f>
        <v>Ripley</v>
      </c>
      <c r="I156" s="16" t="str">
        <f>VLOOKUP(C156,tbl_PRODUCTOS[#Data],2,0)</f>
        <v>Galaxy S7</v>
      </c>
      <c r="J156" s="17" t="str">
        <f>VLOOKUP(B156,tbl_CLIENTES[#Data],3,0)</f>
        <v>Chile</v>
      </c>
      <c r="K156" s="17" t="str">
        <f>VLOOKUP(B156,tbl_CLIENTES[#Data],5,0)</f>
        <v>Dist 2</v>
      </c>
      <c r="L156" t="str">
        <f>VLOOKUP(MONTH(tbl_PEDIDOS[[#This Row],[FECHA]]),mtz_MESES,2,0
)</f>
        <v>Jul</v>
      </c>
    </row>
    <row r="157" spans="1:12" x14ac:dyDescent="0.25">
      <c r="A157" s="21">
        <v>156</v>
      </c>
      <c r="B157" t="s">
        <v>60</v>
      </c>
      <c r="C157" t="s">
        <v>5</v>
      </c>
      <c r="D157" s="20">
        <v>43296</v>
      </c>
      <c r="E157" s="21">
        <v>24</v>
      </c>
      <c r="F157" s="14">
        <f>VLOOKUP(C157,tbl_PRODUCTOS[],3,0)</f>
        <v>760</v>
      </c>
      <c r="G157" s="15">
        <f t="shared" si="2"/>
        <v>18240</v>
      </c>
      <c r="H157" s="16" t="str">
        <f>VLOOKUP(B157,tbl_CLIENTES[#Data],2,0)</f>
        <v>Ripley</v>
      </c>
      <c r="I157" s="16" t="str">
        <f>VLOOKUP(C157,tbl_PRODUCTOS[#Data],2,0)</f>
        <v>Galaxy S8</v>
      </c>
      <c r="J157" s="17" t="str">
        <f>VLOOKUP(B157,tbl_CLIENTES[#Data],3,0)</f>
        <v>Chile</v>
      </c>
      <c r="K157" s="17" t="str">
        <f>VLOOKUP(B157,tbl_CLIENTES[#Data],5,0)</f>
        <v>Dist 2</v>
      </c>
      <c r="L157" t="str">
        <f>VLOOKUP(MONTH(tbl_PEDIDOS[[#This Row],[FECHA]]),mtz_MESES,2,0
)</f>
        <v>Jul</v>
      </c>
    </row>
    <row r="158" spans="1:12" x14ac:dyDescent="0.25">
      <c r="A158" s="21">
        <v>157</v>
      </c>
      <c r="B158" t="s">
        <v>55</v>
      </c>
      <c r="C158" t="s">
        <v>6</v>
      </c>
      <c r="D158" s="20">
        <v>43296</v>
      </c>
      <c r="E158" s="21">
        <v>36</v>
      </c>
      <c r="F158" s="14">
        <f>VLOOKUP(C158,tbl_PRODUCTOS[],3,0)</f>
        <v>840</v>
      </c>
      <c r="G158" s="15">
        <f t="shared" si="2"/>
        <v>30240</v>
      </c>
      <c r="H158" s="16" t="str">
        <f>VLOOKUP(B158,tbl_CLIENTES[#Data],2,0)</f>
        <v>Disco</v>
      </c>
      <c r="I158" s="16" t="str">
        <f>VLOOKUP(C158,tbl_PRODUCTOS[#Data],2,0)</f>
        <v>Galaxy S9</v>
      </c>
      <c r="J158" s="17" t="str">
        <f>VLOOKUP(B158,tbl_CLIENTES[#Data],3,0)</f>
        <v>Uruguay</v>
      </c>
      <c r="K158" s="17" t="str">
        <f>VLOOKUP(B158,tbl_CLIENTES[#Data],5,0)</f>
        <v>Dist 2</v>
      </c>
      <c r="L158" t="str">
        <f>VLOOKUP(MONTH(tbl_PEDIDOS[[#This Row],[FECHA]]),mtz_MESES,2,0
)</f>
        <v>Jul</v>
      </c>
    </row>
    <row r="159" spans="1:12" x14ac:dyDescent="0.25">
      <c r="A159" s="21">
        <v>158</v>
      </c>
      <c r="B159" t="s">
        <v>54</v>
      </c>
      <c r="C159" t="s">
        <v>45</v>
      </c>
      <c r="D159" s="20">
        <v>43296</v>
      </c>
      <c r="E159" s="21">
        <v>36</v>
      </c>
      <c r="F159" s="14">
        <f>VLOOKUP(C159,tbl_PRODUCTOS[],3,0)</f>
        <v>870</v>
      </c>
      <c r="G159" s="15">
        <f t="shared" si="2"/>
        <v>31320</v>
      </c>
      <c r="H159" s="16" t="str">
        <f>VLOOKUP(B159,tbl_CLIENTES[#Data],2,0)</f>
        <v>Jumbo</v>
      </c>
      <c r="I159" s="16" t="str">
        <f>VLOOKUP(C159,tbl_PRODUCTOS[#Data],2,0)</f>
        <v>Motorola G3</v>
      </c>
      <c r="J159" s="17" t="str">
        <f>VLOOKUP(B159,tbl_CLIENTES[#Data],3,0)</f>
        <v>Chile</v>
      </c>
      <c r="K159" s="17" t="str">
        <f>VLOOKUP(B159,tbl_CLIENTES[#Data],5,0)</f>
        <v>Dist 2</v>
      </c>
      <c r="L159" t="str">
        <f>VLOOKUP(MONTH(tbl_PEDIDOS[[#This Row],[FECHA]]),mtz_MESES,2,0
)</f>
        <v>Jul</v>
      </c>
    </row>
    <row r="160" spans="1:12" x14ac:dyDescent="0.25">
      <c r="A160" s="21">
        <v>159</v>
      </c>
      <c r="B160" t="s">
        <v>54</v>
      </c>
      <c r="C160" t="s">
        <v>3</v>
      </c>
      <c r="D160" s="20">
        <v>43296</v>
      </c>
      <c r="E160" s="21">
        <v>24</v>
      </c>
      <c r="F160" s="14">
        <f>VLOOKUP(C160,tbl_PRODUCTOS[],3,0)</f>
        <v>750</v>
      </c>
      <c r="G160" s="15">
        <f t="shared" si="2"/>
        <v>18000</v>
      </c>
      <c r="H160" s="16" t="str">
        <f>VLOOKUP(B160,tbl_CLIENTES[#Data],2,0)</f>
        <v>Jumbo</v>
      </c>
      <c r="I160" s="16" t="str">
        <f>VLOOKUP(C160,tbl_PRODUCTOS[#Data],2,0)</f>
        <v>Iphone 9</v>
      </c>
      <c r="J160" s="17" t="str">
        <f>VLOOKUP(B160,tbl_CLIENTES[#Data],3,0)</f>
        <v>Chile</v>
      </c>
      <c r="K160" s="17" t="str">
        <f>VLOOKUP(B160,tbl_CLIENTES[#Data],5,0)</f>
        <v>Dist 2</v>
      </c>
      <c r="L160" t="str">
        <f>VLOOKUP(MONTH(tbl_PEDIDOS[[#This Row],[FECHA]]),mtz_MESES,2,0
)</f>
        <v>Jul</v>
      </c>
    </row>
    <row r="161" spans="1:12" x14ac:dyDescent="0.25">
      <c r="A161" s="21">
        <v>160</v>
      </c>
      <c r="B161" t="s">
        <v>55</v>
      </c>
      <c r="C161" t="s">
        <v>46</v>
      </c>
      <c r="D161" s="20">
        <v>43296</v>
      </c>
      <c r="E161" s="21">
        <v>24</v>
      </c>
      <c r="F161" s="14">
        <f>VLOOKUP(C161,tbl_PRODUCTOS[],3,0)</f>
        <v>680</v>
      </c>
      <c r="G161" s="15">
        <f t="shared" si="2"/>
        <v>16320</v>
      </c>
      <c r="H161" s="16" t="str">
        <f>VLOOKUP(B161,tbl_CLIENTES[#Data],2,0)</f>
        <v>Disco</v>
      </c>
      <c r="I161" s="16" t="str">
        <f>VLOOKUP(C161,tbl_PRODUCTOS[#Data],2,0)</f>
        <v>Sony</v>
      </c>
      <c r="J161" s="17" t="str">
        <f>VLOOKUP(B161,tbl_CLIENTES[#Data],3,0)</f>
        <v>Uruguay</v>
      </c>
      <c r="K161" s="17" t="str">
        <f>VLOOKUP(B161,tbl_CLIENTES[#Data],5,0)</f>
        <v>Dist 2</v>
      </c>
      <c r="L161" t="str">
        <f>VLOOKUP(MONTH(tbl_PEDIDOS[[#This Row],[FECHA]]),mtz_MESES,2,0
)</f>
        <v>Jul</v>
      </c>
    </row>
    <row r="162" spans="1:12" x14ac:dyDescent="0.25">
      <c r="A162" s="21">
        <v>161</v>
      </c>
      <c r="B162" t="s">
        <v>56</v>
      </c>
      <c r="C162" t="s">
        <v>6</v>
      </c>
      <c r="D162" s="20">
        <v>43296</v>
      </c>
      <c r="E162" s="21">
        <v>24</v>
      </c>
      <c r="F162" s="14">
        <f>VLOOKUP(C162,tbl_PRODUCTOS[],3,0)</f>
        <v>840</v>
      </c>
      <c r="G162" s="15">
        <f t="shared" si="2"/>
        <v>20160</v>
      </c>
      <c r="H162" s="16" t="str">
        <f>VLOOKUP(B162,tbl_CLIENTES[#Data],2,0)</f>
        <v>Tottus</v>
      </c>
      <c r="I162" s="16" t="str">
        <f>VLOOKUP(C162,tbl_PRODUCTOS[#Data],2,0)</f>
        <v>Galaxy S9</v>
      </c>
      <c r="J162" s="17" t="str">
        <f>VLOOKUP(B162,tbl_CLIENTES[#Data],3,0)</f>
        <v>Perú</v>
      </c>
      <c r="K162" s="17" t="str">
        <f>VLOOKUP(B162,tbl_CLIENTES[#Data],5,0)</f>
        <v>Dist 1</v>
      </c>
      <c r="L162" t="str">
        <f>VLOOKUP(MONTH(tbl_PEDIDOS[[#This Row],[FECHA]]),mtz_MESES,2,0
)</f>
        <v>Jul</v>
      </c>
    </row>
    <row r="163" spans="1:12" x14ac:dyDescent="0.25">
      <c r="A163" s="21">
        <v>162</v>
      </c>
      <c r="B163" t="s">
        <v>54</v>
      </c>
      <c r="C163" t="s">
        <v>7</v>
      </c>
      <c r="D163" s="20">
        <v>43327</v>
      </c>
      <c r="E163" s="21">
        <v>18</v>
      </c>
      <c r="F163" s="14">
        <f>VLOOKUP(C163,tbl_PRODUCTOS[],3,0)</f>
        <v>760</v>
      </c>
      <c r="G163" s="15">
        <f t="shared" si="2"/>
        <v>13680</v>
      </c>
      <c r="H163" s="16" t="str">
        <f>VLOOKUP(B163,tbl_CLIENTES[#Data],2,0)</f>
        <v>Jumbo</v>
      </c>
      <c r="I163" s="16" t="str">
        <f>VLOOKUP(C163,tbl_PRODUCTOS[#Data],2,0)</f>
        <v>Motorola G2</v>
      </c>
      <c r="J163" s="17" t="str">
        <f>VLOOKUP(B163,tbl_CLIENTES[#Data],3,0)</f>
        <v>Chile</v>
      </c>
      <c r="K163" s="17" t="str">
        <f>VLOOKUP(B163,tbl_CLIENTES[#Data],5,0)</f>
        <v>Dist 2</v>
      </c>
      <c r="L163" t="str">
        <f>VLOOKUP(MONTH(tbl_PEDIDOS[[#This Row],[FECHA]]),mtz_MESES,2,0
)</f>
        <v>Ago</v>
      </c>
    </row>
    <row r="164" spans="1:12" x14ac:dyDescent="0.25">
      <c r="A164" s="21">
        <v>163</v>
      </c>
      <c r="B164" t="s">
        <v>54</v>
      </c>
      <c r="C164" t="s">
        <v>4</v>
      </c>
      <c r="D164" s="20">
        <v>43327</v>
      </c>
      <c r="E164" s="21">
        <v>24</v>
      </c>
      <c r="F164" s="14">
        <f>VLOOKUP(C164,tbl_PRODUCTOS[],3,0)</f>
        <v>980</v>
      </c>
      <c r="G164" s="15">
        <f t="shared" si="2"/>
        <v>23520</v>
      </c>
      <c r="H164" s="16" t="str">
        <f>VLOOKUP(B164,tbl_CLIENTES[#Data],2,0)</f>
        <v>Jumbo</v>
      </c>
      <c r="I164" s="16" t="str">
        <f>VLOOKUP(C164,tbl_PRODUCTOS[#Data],2,0)</f>
        <v>Iphone 10</v>
      </c>
      <c r="J164" s="17" t="str">
        <f>VLOOKUP(B164,tbl_CLIENTES[#Data],3,0)</f>
        <v>Chile</v>
      </c>
      <c r="K164" s="17" t="str">
        <f>VLOOKUP(B164,tbl_CLIENTES[#Data],5,0)</f>
        <v>Dist 2</v>
      </c>
      <c r="L164" t="str">
        <f>VLOOKUP(MONTH(tbl_PEDIDOS[[#This Row],[FECHA]]),mtz_MESES,2,0
)</f>
        <v>Ago</v>
      </c>
    </row>
    <row r="165" spans="1:12" x14ac:dyDescent="0.25">
      <c r="A165" s="21">
        <v>164</v>
      </c>
      <c r="B165" t="s">
        <v>55</v>
      </c>
      <c r="C165" t="s">
        <v>44</v>
      </c>
      <c r="D165" s="20">
        <v>43327</v>
      </c>
      <c r="E165" s="21">
        <v>12</v>
      </c>
      <c r="F165" s="14">
        <f>VLOOKUP(C165,tbl_PRODUCTOS[],3,0)</f>
        <v>670</v>
      </c>
      <c r="G165" s="15">
        <f t="shared" si="2"/>
        <v>8040</v>
      </c>
      <c r="H165" s="16" t="str">
        <f>VLOOKUP(B165,tbl_CLIENTES[#Data],2,0)</f>
        <v>Disco</v>
      </c>
      <c r="I165" s="16" t="str">
        <f>VLOOKUP(C165,tbl_PRODUCTOS[#Data],2,0)</f>
        <v>Galaxy S7</v>
      </c>
      <c r="J165" s="17" t="str">
        <f>VLOOKUP(B165,tbl_CLIENTES[#Data],3,0)</f>
        <v>Uruguay</v>
      </c>
      <c r="K165" s="17" t="str">
        <f>VLOOKUP(B165,tbl_CLIENTES[#Data],5,0)</f>
        <v>Dist 2</v>
      </c>
      <c r="L165" t="str">
        <f>VLOOKUP(MONTH(tbl_PEDIDOS[[#This Row],[FECHA]]),mtz_MESES,2,0
)</f>
        <v>Ago</v>
      </c>
    </row>
    <row r="166" spans="1:12" x14ac:dyDescent="0.25">
      <c r="A166" s="21">
        <v>165</v>
      </c>
      <c r="B166" t="s">
        <v>55</v>
      </c>
      <c r="C166" t="s">
        <v>5</v>
      </c>
      <c r="D166" s="20">
        <v>43327</v>
      </c>
      <c r="E166" s="21">
        <v>24</v>
      </c>
      <c r="F166" s="14">
        <f>VLOOKUP(C166,tbl_PRODUCTOS[],3,0)</f>
        <v>760</v>
      </c>
      <c r="G166" s="15">
        <f t="shared" si="2"/>
        <v>18240</v>
      </c>
      <c r="H166" s="16" t="str">
        <f>VLOOKUP(B166,tbl_CLIENTES[#Data],2,0)</f>
        <v>Disco</v>
      </c>
      <c r="I166" s="16" t="str">
        <f>VLOOKUP(C166,tbl_PRODUCTOS[#Data],2,0)</f>
        <v>Galaxy S8</v>
      </c>
      <c r="J166" s="17" t="str">
        <f>VLOOKUP(B166,tbl_CLIENTES[#Data],3,0)</f>
        <v>Uruguay</v>
      </c>
      <c r="K166" s="17" t="str">
        <f>VLOOKUP(B166,tbl_CLIENTES[#Data],5,0)</f>
        <v>Dist 2</v>
      </c>
      <c r="L166" t="str">
        <f>VLOOKUP(MONTH(tbl_PEDIDOS[[#This Row],[FECHA]]),mtz_MESES,2,0
)</f>
        <v>Ago</v>
      </c>
    </row>
    <row r="167" spans="1:12" x14ac:dyDescent="0.25">
      <c r="A167" s="21">
        <v>166</v>
      </c>
      <c r="B167" t="s">
        <v>56</v>
      </c>
      <c r="C167" t="s">
        <v>6</v>
      </c>
      <c r="D167" s="20">
        <v>43327</v>
      </c>
      <c r="E167" s="21">
        <v>24</v>
      </c>
      <c r="F167" s="14">
        <f>VLOOKUP(C167,tbl_PRODUCTOS[],3,0)</f>
        <v>840</v>
      </c>
      <c r="G167" s="15">
        <f t="shared" si="2"/>
        <v>20160</v>
      </c>
      <c r="H167" s="16" t="str">
        <f>VLOOKUP(B167,tbl_CLIENTES[#Data],2,0)</f>
        <v>Tottus</v>
      </c>
      <c r="I167" s="16" t="str">
        <f>VLOOKUP(C167,tbl_PRODUCTOS[#Data],2,0)</f>
        <v>Galaxy S9</v>
      </c>
      <c r="J167" s="17" t="str">
        <f>VLOOKUP(B167,tbl_CLIENTES[#Data],3,0)</f>
        <v>Perú</v>
      </c>
      <c r="K167" s="17" t="str">
        <f>VLOOKUP(B167,tbl_CLIENTES[#Data],5,0)</f>
        <v>Dist 1</v>
      </c>
      <c r="L167" t="str">
        <f>VLOOKUP(MONTH(tbl_PEDIDOS[[#This Row],[FECHA]]),mtz_MESES,2,0
)</f>
        <v>Ago</v>
      </c>
    </row>
    <row r="168" spans="1:12" x14ac:dyDescent="0.25">
      <c r="A168" s="21">
        <v>167</v>
      </c>
      <c r="B168" t="s">
        <v>56</v>
      </c>
      <c r="C168" t="s">
        <v>45</v>
      </c>
      <c r="D168" s="20">
        <v>43327</v>
      </c>
      <c r="E168" s="21">
        <v>36</v>
      </c>
      <c r="F168" s="14">
        <f>VLOOKUP(C168,tbl_PRODUCTOS[],3,0)</f>
        <v>870</v>
      </c>
      <c r="G168" s="15">
        <f t="shared" si="2"/>
        <v>31320</v>
      </c>
      <c r="H168" s="16" t="str">
        <f>VLOOKUP(B168,tbl_CLIENTES[#Data],2,0)</f>
        <v>Tottus</v>
      </c>
      <c r="I168" s="16" t="str">
        <f>VLOOKUP(C168,tbl_PRODUCTOS[#Data],2,0)</f>
        <v>Motorola G3</v>
      </c>
      <c r="J168" s="17" t="str">
        <f>VLOOKUP(B168,tbl_CLIENTES[#Data],3,0)</f>
        <v>Perú</v>
      </c>
      <c r="K168" s="17" t="str">
        <f>VLOOKUP(B168,tbl_CLIENTES[#Data],5,0)</f>
        <v>Dist 1</v>
      </c>
      <c r="L168" t="str">
        <f>VLOOKUP(MONTH(tbl_PEDIDOS[[#This Row],[FECHA]]),mtz_MESES,2,0
)</f>
        <v>Ago</v>
      </c>
    </row>
    <row r="169" spans="1:12" x14ac:dyDescent="0.25">
      <c r="A169" s="21">
        <v>168</v>
      </c>
      <c r="B169" t="s">
        <v>56</v>
      </c>
      <c r="C169" t="s">
        <v>7</v>
      </c>
      <c r="D169" s="20">
        <v>43327</v>
      </c>
      <c r="E169" s="21">
        <v>36</v>
      </c>
      <c r="F169" s="14">
        <f>VLOOKUP(C169,tbl_PRODUCTOS[],3,0)</f>
        <v>760</v>
      </c>
      <c r="G169" s="15">
        <f t="shared" si="2"/>
        <v>27360</v>
      </c>
      <c r="H169" s="16" t="str">
        <f>VLOOKUP(B169,tbl_CLIENTES[#Data],2,0)</f>
        <v>Tottus</v>
      </c>
      <c r="I169" s="16" t="str">
        <f>VLOOKUP(C169,tbl_PRODUCTOS[#Data],2,0)</f>
        <v>Motorola G2</v>
      </c>
      <c r="J169" s="17" t="str">
        <f>VLOOKUP(B169,tbl_CLIENTES[#Data],3,0)</f>
        <v>Perú</v>
      </c>
      <c r="K169" s="17" t="str">
        <f>VLOOKUP(B169,tbl_CLIENTES[#Data],5,0)</f>
        <v>Dist 1</v>
      </c>
      <c r="L169" t="str">
        <f>VLOOKUP(MONTH(tbl_PEDIDOS[[#This Row],[FECHA]]),mtz_MESES,2,0
)</f>
        <v>Ago</v>
      </c>
    </row>
    <row r="170" spans="1:12" x14ac:dyDescent="0.25">
      <c r="A170" s="21">
        <v>169</v>
      </c>
      <c r="B170" t="s">
        <v>56</v>
      </c>
      <c r="C170" t="s">
        <v>3</v>
      </c>
      <c r="D170" s="20">
        <v>43327</v>
      </c>
      <c r="E170" s="21">
        <v>24</v>
      </c>
      <c r="F170" s="14">
        <f>VLOOKUP(C170,tbl_PRODUCTOS[],3,0)</f>
        <v>750</v>
      </c>
      <c r="G170" s="15">
        <f t="shared" si="2"/>
        <v>18000</v>
      </c>
      <c r="H170" s="16" t="str">
        <f>VLOOKUP(B170,tbl_CLIENTES[#Data],2,0)</f>
        <v>Tottus</v>
      </c>
      <c r="I170" s="16" t="str">
        <f>VLOOKUP(C170,tbl_PRODUCTOS[#Data],2,0)</f>
        <v>Iphone 9</v>
      </c>
      <c r="J170" s="17" t="str">
        <f>VLOOKUP(B170,tbl_CLIENTES[#Data],3,0)</f>
        <v>Perú</v>
      </c>
      <c r="K170" s="17" t="str">
        <f>VLOOKUP(B170,tbl_CLIENTES[#Data],5,0)</f>
        <v>Dist 1</v>
      </c>
      <c r="L170" t="str">
        <f>VLOOKUP(MONTH(tbl_PEDIDOS[[#This Row],[FECHA]]),mtz_MESES,2,0
)</f>
        <v>Ago</v>
      </c>
    </row>
    <row r="171" spans="1:12" x14ac:dyDescent="0.25">
      <c r="A171" s="21">
        <v>170</v>
      </c>
      <c r="B171" t="s">
        <v>57</v>
      </c>
      <c r="C171" t="s">
        <v>4</v>
      </c>
      <c r="D171" s="20">
        <v>43327</v>
      </c>
      <c r="E171" s="21">
        <v>18</v>
      </c>
      <c r="F171" s="14">
        <f>VLOOKUP(C171,tbl_PRODUCTOS[],3,0)</f>
        <v>980</v>
      </c>
      <c r="G171" s="15">
        <f t="shared" si="2"/>
        <v>17640</v>
      </c>
      <c r="H171" s="16" t="str">
        <f>VLOOKUP(B171,tbl_CLIENTES[#Data],2,0)</f>
        <v>Megamaxi</v>
      </c>
      <c r="I171" s="16" t="str">
        <f>VLOOKUP(C171,tbl_PRODUCTOS[#Data],2,0)</f>
        <v>Iphone 10</v>
      </c>
      <c r="J171" s="17" t="str">
        <f>VLOOKUP(B171,tbl_CLIENTES[#Data],3,0)</f>
        <v>Ecuador</v>
      </c>
      <c r="K171" s="17" t="str">
        <f>VLOOKUP(B171,tbl_CLIENTES[#Data],5,0)</f>
        <v>Dist 1</v>
      </c>
      <c r="L171" t="str">
        <f>VLOOKUP(MONTH(tbl_PEDIDOS[[#This Row],[FECHA]]),mtz_MESES,2,0
)</f>
        <v>Ago</v>
      </c>
    </row>
    <row r="172" spans="1:12" x14ac:dyDescent="0.25">
      <c r="A172" s="21">
        <v>171</v>
      </c>
      <c r="B172" t="s">
        <v>58</v>
      </c>
      <c r="C172" t="s">
        <v>44</v>
      </c>
      <c r="D172" s="20">
        <v>43327</v>
      </c>
      <c r="E172" s="21">
        <v>12</v>
      </c>
      <c r="F172" s="14">
        <f>VLOOKUP(C172,tbl_PRODUCTOS[],3,0)</f>
        <v>670</v>
      </c>
      <c r="G172" s="15">
        <f t="shared" si="2"/>
        <v>8040</v>
      </c>
      <c r="H172" s="16" t="str">
        <f>VLOOKUP(B172,tbl_CLIENTES[#Data],2,0)</f>
        <v>Jumbo/Easy</v>
      </c>
      <c r="I172" s="16" t="str">
        <f>VLOOKUP(C172,tbl_PRODUCTOS[#Data],2,0)</f>
        <v>Galaxy S7</v>
      </c>
      <c r="J172" s="17" t="str">
        <f>VLOOKUP(B172,tbl_CLIENTES[#Data],3,0)</f>
        <v>Argentina</v>
      </c>
      <c r="K172" s="17" t="str">
        <f>VLOOKUP(B172,tbl_CLIENTES[#Data],5,0)</f>
        <v>Dist 2</v>
      </c>
      <c r="L172" t="str">
        <f>VLOOKUP(MONTH(tbl_PEDIDOS[[#This Row],[FECHA]]),mtz_MESES,2,0
)</f>
        <v>Ago</v>
      </c>
    </row>
    <row r="173" spans="1:12" x14ac:dyDescent="0.25">
      <c r="A173" s="21">
        <v>172</v>
      </c>
      <c r="B173" t="s">
        <v>59</v>
      </c>
      <c r="C173" t="s">
        <v>5</v>
      </c>
      <c r="D173" s="20">
        <v>43327</v>
      </c>
      <c r="E173" s="21">
        <v>36</v>
      </c>
      <c r="F173" s="14">
        <f>VLOOKUP(C173,tbl_PRODUCTOS[],3,0)</f>
        <v>760</v>
      </c>
      <c r="G173" s="15">
        <f t="shared" si="2"/>
        <v>27360</v>
      </c>
      <c r="H173" s="16" t="str">
        <f>VLOOKUP(B173,tbl_CLIENTES[#Data],2,0)</f>
        <v>Unilago</v>
      </c>
      <c r="I173" s="16" t="str">
        <f>VLOOKUP(C173,tbl_PRODUCTOS[#Data],2,0)</f>
        <v>Galaxy S8</v>
      </c>
      <c r="J173" s="17" t="str">
        <f>VLOOKUP(B173,tbl_CLIENTES[#Data],3,0)</f>
        <v>Colombia</v>
      </c>
      <c r="K173" s="17" t="str">
        <f>VLOOKUP(B173,tbl_CLIENTES[#Data],5,0)</f>
        <v>Dist 1</v>
      </c>
      <c r="L173" t="str">
        <f>VLOOKUP(MONTH(tbl_PEDIDOS[[#This Row],[FECHA]]),mtz_MESES,2,0
)</f>
        <v>Ago</v>
      </c>
    </row>
    <row r="174" spans="1:12" x14ac:dyDescent="0.25">
      <c r="A174" s="21">
        <v>173</v>
      </c>
      <c r="B174" t="s">
        <v>60</v>
      </c>
      <c r="C174" t="s">
        <v>6</v>
      </c>
      <c r="D174" s="20">
        <v>43327</v>
      </c>
      <c r="E174" s="21">
        <v>36</v>
      </c>
      <c r="F174" s="14">
        <f>VLOOKUP(C174,tbl_PRODUCTOS[],3,0)</f>
        <v>840</v>
      </c>
      <c r="G174" s="15">
        <f t="shared" si="2"/>
        <v>30240</v>
      </c>
      <c r="H174" s="16" t="str">
        <f>VLOOKUP(B174,tbl_CLIENTES[#Data],2,0)</f>
        <v>Ripley</v>
      </c>
      <c r="I174" s="16" t="str">
        <f>VLOOKUP(C174,tbl_PRODUCTOS[#Data],2,0)</f>
        <v>Galaxy S9</v>
      </c>
      <c r="J174" s="17" t="str">
        <f>VLOOKUP(B174,tbl_CLIENTES[#Data],3,0)</f>
        <v>Chile</v>
      </c>
      <c r="K174" s="17" t="str">
        <f>VLOOKUP(B174,tbl_CLIENTES[#Data],5,0)</f>
        <v>Dist 2</v>
      </c>
      <c r="L174" t="str">
        <f>VLOOKUP(MONTH(tbl_PEDIDOS[[#This Row],[FECHA]]),mtz_MESES,2,0
)</f>
        <v>Ago</v>
      </c>
    </row>
    <row r="175" spans="1:12" x14ac:dyDescent="0.25">
      <c r="A175" s="21">
        <v>174</v>
      </c>
      <c r="B175" t="s">
        <v>60</v>
      </c>
      <c r="C175" t="s">
        <v>45</v>
      </c>
      <c r="D175" s="20">
        <v>43327</v>
      </c>
      <c r="E175" s="21">
        <v>24</v>
      </c>
      <c r="F175" s="14">
        <f>VLOOKUP(C175,tbl_PRODUCTOS[],3,0)</f>
        <v>870</v>
      </c>
      <c r="G175" s="15">
        <f t="shared" si="2"/>
        <v>20880</v>
      </c>
      <c r="H175" s="16" t="str">
        <f>VLOOKUP(B175,tbl_CLIENTES[#Data],2,0)</f>
        <v>Ripley</v>
      </c>
      <c r="I175" s="16" t="str">
        <f>VLOOKUP(C175,tbl_PRODUCTOS[#Data],2,0)</f>
        <v>Motorola G3</v>
      </c>
      <c r="J175" s="17" t="str">
        <f>VLOOKUP(B175,tbl_CLIENTES[#Data],3,0)</f>
        <v>Chile</v>
      </c>
      <c r="K175" s="17" t="str">
        <f>VLOOKUP(B175,tbl_CLIENTES[#Data],5,0)</f>
        <v>Dist 2</v>
      </c>
      <c r="L175" t="str">
        <f>VLOOKUP(MONTH(tbl_PEDIDOS[[#This Row],[FECHA]]),mtz_MESES,2,0
)</f>
        <v>Ago</v>
      </c>
    </row>
    <row r="176" spans="1:12" x14ac:dyDescent="0.25">
      <c r="A176" s="21">
        <v>175</v>
      </c>
      <c r="B176" t="s">
        <v>55</v>
      </c>
      <c r="C176" t="s">
        <v>3</v>
      </c>
      <c r="D176" s="20">
        <v>43327</v>
      </c>
      <c r="E176" s="21">
        <v>18</v>
      </c>
      <c r="F176" s="14">
        <f>VLOOKUP(C176,tbl_PRODUCTOS[],3,0)</f>
        <v>750</v>
      </c>
      <c r="G176" s="15">
        <f t="shared" si="2"/>
        <v>13500</v>
      </c>
      <c r="H176" s="16" t="str">
        <f>VLOOKUP(B176,tbl_CLIENTES[#Data],2,0)</f>
        <v>Disco</v>
      </c>
      <c r="I176" s="16" t="str">
        <f>VLOOKUP(C176,tbl_PRODUCTOS[#Data],2,0)</f>
        <v>Iphone 9</v>
      </c>
      <c r="J176" s="17" t="str">
        <f>VLOOKUP(B176,tbl_CLIENTES[#Data],3,0)</f>
        <v>Uruguay</v>
      </c>
      <c r="K176" s="17" t="str">
        <f>VLOOKUP(B176,tbl_CLIENTES[#Data],5,0)</f>
        <v>Dist 2</v>
      </c>
      <c r="L176" t="str">
        <f>VLOOKUP(MONTH(tbl_PEDIDOS[[#This Row],[FECHA]]),mtz_MESES,2,0
)</f>
        <v>Ago</v>
      </c>
    </row>
    <row r="177" spans="1:12" x14ac:dyDescent="0.25">
      <c r="A177" s="21">
        <v>176</v>
      </c>
      <c r="B177" t="s">
        <v>54</v>
      </c>
      <c r="C177" t="s">
        <v>46</v>
      </c>
      <c r="D177" s="20">
        <v>43327</v>
      </c>
      <c r="E177" s="21">
        <v>12</v>
      </c>
      <c r="F177" s="14">
        <f>VLOOKUP(C177,tbl_PRODUCTOS[],3,0)</f>
        <v>680</v>
      </c>
      <c r="G177" s="15">
        <f t="shared" si="2"/>
        <v>8160</v>
      </c>
      <c r="H177" s="16" t="str">
        <f>VLOOKUP(B177,tbl_CLIENTES[#Data],2,0)</f>
        <v>Jumbo</v>
      </c>
      <c r="I177" s="16" t="str">
        <f>VLOOKUP(C177,tbl_PRODUCTOS[#Data],2,0)</f>
        <v>Sony</v>
      </c>
      <c r="J177" s="17" t="str">
        <f>VLOOKUP(B177,tbl_CLIENTES[#Data],3,0)</f>
        <v>Chile</v>
      </c>
      <c r="K177" s="17" t="str">
        <f>VLOOKUP(B177,tbl_CLIENTES[#Data],5,0)</f>
        <v>Dist 2</v>
      </c>
      <c r="L177" t="str">
        <f>VLOOKUP(MONTH(tbl_PEDIDOS[[#This Row],[FECHA]]),mtz_MESES,2,0
)</f>
        <v>Ago</v>
      </c>
    </row>
    <row r="178" spans="1:12" x14ac:dyDescent="0.25">
      <c r="A178" s="21">
        <v>177</v>
      </c>
      <c r="B178" t="s">
        <v>54</v>
      </c>
      <c r="C178" t="s">
        <v>6</v>
      </c>
      <c r="D178" s="20">
        <v>43327</v>
      </c>
      <c r="E178" s="21">
        <v>18</v>
      </c>
      <c r="F178" s="14">
        <f>VLOOKUP(C178,tbl_PRODUCTOS[],3,0)</f>
        <v>840</v>
      </c>
      <c r="G178" s="15">
        <f t="shared" si="2"/>
        <v>15120</v>
      </c>
      <c r="H178" s="16" t="str">
        <f>VLOOKUP(B178,tbl_CLIENTES[#Data],2,0)</f>
        <v>Jumbo</v>
      </c>
      <c r="I178" s="16" t="str">
        <f>VLOOKUP(C178,tbl_PRODUCTOS[#Data],2,0)</f>
        <v>Galaxy S9</v>
      </c>
      <c r="J178" s="17" t="str">
        <f>VLOOKUP(B178,tbl_CLIENTES[#Data],3,0)</f>
        <v>Chile</v>
      </c>
      <c r="K178" s="17" t="str">
        <f>VLOOKUP(B178,tbl_CLIENTES[#Data],5,0)</f>
        <v>Dist 2</v>
      </c>
      <c r="L178" t="str">
        <f>VLOOKUP(MONTH(tbl_PEDIDOS[[#This Row],[FECHA]]),mtz_MESES,2,0
)</f>
        <v>Ago</v>
      </c>
    </row>
    <row r="179" spans="1:12" x14ac:dyDescent="0.25">
      <c r="A179" s="21">
        <v>178</v>
      </c>
      <c r="B179" t="s">
        <v>55</v>
      </c>
      <c r="C179" t="s">
        <v>7</v>
      </c>
      <c r="D179" s="20">
        <v>43327</v>
      </c>
      <c r="E179" s="21">
        <v>12</v>
      </c>
      <c r="F179" s="14">
        <f>VLOOKUP(C179,tbl_PRODUCTOS[],3,0)</f>
        <v>760</v>
      </c>
      <c r="G179" s="15">
        <f t="shared" si="2"/>
        <v>9120</v>
      </c>
      <c r="H179" s="16" t="str">
        <f>VLOOKUP(B179,tbl_CLIENTES[#Data],2,0)</f>
        <v>Disco</v>
      </c>
      <c r="I179" s="16" t="str">
        <f>VLOOKUP(C179,tbl_PRODUCTOS[#Data],2,0)</f>
        <v>Motorola G2</v>
      </c>
      <c r="J179" s="17" t="str">
        <f>VLOOKUP(B179,tbl_CLIENTES[#Data],3,0)</f>
        <v>Uruguay</v>
      </c>
      <c r="K179" s="17" t="str">
        <f>VLOOKUP(B179,tbl_CLIENTES[#Data],5,0)</f>
        <v>Dist 2</v>
      </c>
      <c r="L179" t="str">
        <f>VLOOKUP(MONTH(tbl_PEDIDOS[[#This Row],[FECHA]]),mtz_MESES,2,0
)</f>
        <v>Ago</v>
      </c>
    </row>
    <row r="180" spans="1:12" x14ac:dyDescent="0.25">
      <c r="A180" s="21">
        <v>179</v>
      </c>
      <c r="B180" t="s">
        <v>56</v>
      </c>
      <c r="C180" t="s">
        <v>4</v>
      </c>
      <c r="D180" s="20">
        <v>43327</v>
      </c>
      <c r="E180" s="21">
        <v>24</v>
      </c>
      <c r="F180" s="14">
        <f>VLOOKUP(C180,tbl_PRODUCTOS[],3,0)</f>
        <v>980</v>
      </c>
      <c r="G180" s="15">
        <f t="shared" si="2"/>
        <v>23520</v>
      </c>
      <c r="H180" s="16" t="str">
        <f>VLOOKUP(B180,tbl_CLIENTES[#Data],2,0)</f>
        <v>Tottus</v>
      </c>
      <c r="I180" s="16" t="str">
        <f>VLOOKUP(C180,tbl_PRODUCTOS[#Data],2,0)</f>
        <v>Iphone 10</v>
      </c>
      <c r="J180" s="17" t="str">
        <f>VLOOKUP(B180,tbl_CLIENTES[#Data],3,0)</f>
        <v>Perú</v>
      </c>
      <c r="K180" s="17" t="str">
        <f>VLOOKUP(B180,tbl_CLIENTES[#Data],5,0)</f>
        <v>Dist 1</v>
      </c>
      <c r="L180" t="str">
        <f>VLOOKUP(MONTH(tbl_PEDIDOS[[#This Row],[FECHA]]),mtz_MESES,2,0
)</f>
        <v>Ago</v>
      </c>
    </row>
    <row r="181" spans="1:12" x14ac:dyDescent="0.25">
      <c r="A181" s="21">
        <v>180</v>
      </c>
      <c r="B181" t="s">
        <v>53</v>
      </c>
      <c r="C181" t="s">
        <v>6</v>
      </c>
      <c r="D181" s="20">
        <v>43327</v>
      </c>
      <c r="E181" s="21">
        <v>36</v>
      </c>
      <c r="F181" s="14">
        <f>VLOOKUP(C181,tbl_PRODUCTOS[],3,0)</f>
        <v>840</v>
      </c>
      <c r="G181" s="15">
        <f t="shared" si="2"/>
        <v>30240</v>
      </c>
      <c r="H181" s="16" t="str">
        <f>VLOOKUP(B181,tbl_CLIENTES[#Data],2,0)</f>
        <v>Éxito</v>
      </c>
      <c r="I181" s="16" t="str">
        <f>VLOOKUP(C181,tbl_PRODUCTOS[#Data],2,0)</f>
        <v>Galaxy S9</v>
      </c>
      <c r="J181" s="17" t="str">
        <f>VLOOKUP(B181,tbl_CLIENTES[#Data],3,0)</f>
        <v>Colombia</v>
      </c>
      <c r="K181" s="17" t="str">
        <f>VLOOKUP(B181,tbl_CLIENTES[#Data],5,0)</f>
        <v>Dist 1</v>
      </c>
      <c r="L181" t="str">
        <f>VLOOKUP(MONTH(tbl_PEDIDOS[[#This Row],[FECHA]]),mtz_MESES,2,0
)</f>
        <v>Ago</v>
      </c>
    </row>
    <row r="182" spans="1:12" x14ac:dyDescent="0.25">
      <c r="A182" s="21">
        <v>181</v>
      </c>
      <c r="B182" t="s">
        <v>53</v>
      </c>
      <c r="C182" t="s">
        <v>3</v>
      </c>
      <c r="D182" s="20">
        <v>43327</v>
      </c>
      <c r="E182" s="21">
        <v>36</v>
      </c>
      <c r="F182" s="14">
        <f>VLOOKUP(C182,tbl_PRODUCTOS[],3,0)</f>
        <v>750</v>
      </c>
      <c r="G182" s="15">
        <f t="shared" si="2"/>
        <v>27000</v>
      </c>
      <c r="H182" s="16" t="str">
        <f>VLOOKUP(B182,tbl_CLIENTES[#Data],2,0)</f>
        <v>Éxito</v>
      </c>
      <c r="I182" s="16" t="str">
        <f>VLOOKUP(C182,tbl_PRODUCTOS[#Data],2,0)</f>
        <v>Iphone 9</v>
      </c>
      <c r="J182" s="17" t="str">
        <f>VLOOKUP(B182,tbl_CLIENTES[#Data],3,0)</f>
        <v>Colombia</v>
      </c>
      <c r="K182" s="17" t="str">
        <f>VLOOKUP(B182,tbl_CLIENTES[#Data],5,0)</f>
        <v>Dist 1</v>
      </c>
      <c r="L182" t="str">
        <f>VLOOKUP(MONTH(tbl_PEDIDOS[[#This Row],[FECHA]]),mtz_MESES,2,0
)</f>
        <v>Ago</v>
      </c>
    </row>
    <row r="183" spans="1:12" x14ac:dyDescent="0.25">
      <c r="A183" s="21">
        <v>182</v>
      </c>
      <c r="B183" t="s">
        <v>54</v>
      </c>
      <c r="C183" t="s">
        <v>44</v>
      </c>
      <c r="D183" s="20">
        <v>43327</v>
      </c>
      <c r="E183" s="21">
        <v>18</v>
      </c>
      <c r="F183" s="14">
        <f>VLOOKUP(C183,tbl_PRODUCTOS[],3,0)</f>
        <v>670</v>
      </c>
      <c r="G183" s="15">
        <f t="shared" si="2"/>
        <v>12060</v>
      </c>
      <c r="H183" s="16" t="str">
        <f>VLOOKUP(B183,tbl_CLIENTES[#Data],2,0)</f>
        <v>Jumbo</v>
      </c>
      <c r="I183" s="16" t="str">
        <f>VLOOKUP(C183,tbl_PRODUCTOS[#Data],2,0)</f>
        <v>Galaxy S7</v>
      </c>
      <c r="J183" s="17" t="str">
        <f>VLOOKUP(B183,tbl_CLIENTES[#Data],3,0)</f>
        <v>Chile</v>
      </c>
      <c r="K183" s="17" t="str">
        <f>VLOOKUP(B183,tbl_CLIENTES[#Data],5,0)</f>
        <v>Dist 2</v>
      </c>
      <c r="L183" t="str">
        <f>VLOOKUP(MONTH(tbl_PEDIDOS[[#This Row],[FECHA]]),mtz_MESES,2,0
)</f>
        <v>Ago</v>
      </c>
    </row>
    <row r="184" spans="1:12" x14ac:dyDescent="0.25">
      <c r="A184" s="21">
        <v>183</v>
      </c>
      <c r="B184" t="s">
        <v>54</v>
      </c>
      <c r="C184" t="s">
        <v>5</v>
      </c>
      <c r="D184" s="20">
        <v>43327</v>
      </c>
      <c r="E184" s="21">
        <v>12</v>
      </c>
      <c r="F184" s="14">
        <f>VLOOKUP(C184,tbl_PRODUCTOS[],3,0)</f>
        <v>760</v>
      </c>
      <c r="G184" s="15">
        <f t="shared" si="2"/>
        <v>9120</v>
      </c>
      <c r="H184" s="16" t="str">
        <f>VLOOKUP(B184,tbl_CLIENTES[#Data],2,0)</f>
        <v>Jumbo</v>
      </c>
      <c r="I184" s="16" t="str">
        <f>VLOOKUP(C184,tbl_PRODUCTOS[#Data],2,0)</f>
        <v>Galaxy S8</v>
      </c>
      <c r="J184" s="17" t="str">
        <f>VLOOKUP(B184,tbl_CLIENTES[#Data],3,0)</f>
        <v>Chile</v>
      </c>
      <c r="K184" s="17" t="str">
        <f>VLOOKUP(B184,tbl_CLIENTES[#Data],5,0)</f>
        <v>Dist 2</v>
      </c>
      <c r="L184" t="str">
        <f>VLOOKUP(MONTH(tbl_PEDIDOS[[#This Row],[FECHA]]),mtz_MESES,2,0
)</f>
        <v>Ago</v>
      </c>
    </row>
    <row r="185" spans="1:12" x14ac:dyDescent="0.25">
      <c r="A185" s="21">
        <v>184</v>
      </c>
      <c r="B185" t="s">
        <v>55</v>
      </c>
      <c r="C185" t="s">
        <v>4</v>
      </c>
      <c r="D185" s="20">
        <v>43327</v>
      </c>
      <c r="E185" s="21">
        <v>24</v>
      </c>
      <c r="F185" s="14">
        <f>VLOOKUP(C185,tbl_PRODUCTOS[],3,0)</f>
        <v>980</v>
      </c>
      <c r="G185" s="15">
        <f t="shared" si="2"/>
        <v>23520</v>
      </c>
      <c r="H185" s="16" t="str">
        <f>VLOOKUP(B185,tbl_CLIENTES[#Data],2,0)</f>
        <v>Disco</v>
      </c>
      <c r="I185" s="16" t="str">
        <f>VLOOKUP(C185,tbl_PRODUCTOS[#Data],2,0)</f>
        <v>Iphone 10</v>
      </c>
      <c r="J185" s="17" t="str">
        <f>VLOOKUP(B185,tbl_CLIENTES[#Data],3,0)</f>
        <v>Uruguay</v>
      </c>
      <c r="K185" s="17" t="str">
        <f>VLOOKUP(B185,tbl_CLIENTES[#Data],5,0)</f>
        <v>Dist 2</v>
      </c>
      <c r="L185" t="str">
        <f>VLOOKUP(MONTH(tbl_PEDIDOS[[#This Row],[FECHA]]),mtz_MESES,2,0
)</f>
        <v>Ago</v>
      </c>
    </row>
    <row r="186" spans="1:12" x14ac:dyDescent="0.25">
      <c r="A186" s="21">
        <v>185</v>
      </c>
      <c r="B186" t="s">
        <v>56</v>
      </c>
      <c r="C186" t="s">
        <v>44</v>
      </c>
      <c r="D186" s="20">
        <v>43327</v>
      </c>
      <c r="E186" s="21">
        <v>18</v>
      </c>
      <c r="F186" s="14">
        <f>VLOOKUP(C186,tbl_PRODUCTOS[],3,0)</f>
        <v>670</v>
      </c>
      <c r="G186" s="15">
        <f t="shared" si="2"/>
        <v>12060</v>
      </c>
      <c r="H186" s="16" t="str">
        <f>VLOOKUP(B186,tbl_CLIENTES[#Data],2,0)</f>
        <v>Tottus</v>
      </c>
      <c r="I186" s="16" t="str">
        <f>VLOOKUP(C186,tbl_PRODUCTOS[#Data],2,0)</f>
        <v>Galaxy S7</v>
      </c>
      <c r="J186" s="17" t="str">
        <f>VLOOKUP(B186,tbl_CLIENTES[#Data],3,0)</f>
        <v>Perú</v>
      </c>
      <c r="K186" s="17" t="str">
        <f>VLOOKUP(B186,tbl_CLIENTES[#Data],5,0)</f>
        <v>Dist 1</v>
      </c>
      <c r="L186" t="str">
        <f>VLOOKUP(MONTH(tbl_PEDIDOS[[#This Row],[FECHA]]),mtz_MESES,2,0
)</f>
        <v>Ago</v>
      </c>
    </row>
    <row r="187" spans="1:12" x14ac:dyDescent="0.25">
      <c r="A187" s="21">
        <v>186</v>
      </c>
      <c r="B187" t="s">
        <v>57</v>
      </c>
      <c r="C187" t="s">
        <v>6</v>
      </c>
      <c r="D187" s="20">
        <v>43327</v>
      </c>
      <c r="E187" s="21">
        <v>18</v>
      </c>
      <c r="F187" s="14">
        <f>VLOOKUP(C187,tbl_PRODUCTOS[],3,0)</f>
        <v>840</v>
      </c>
      <c r="G187" s="15">
        <f t="shared" si="2"/>
        <v>15120</v>
      </c>
      <c r="H187" s="16" t="str">
        <f>VLOOKUP(B187,tbl_CLIENTES[#Data],2,0)</f>
        <v>Megamaxi</v>
      </c>
      <c r="I187" s="16" t="str">
        <f>VLOOKUP(C187,tbl_PRODUCTOS[#Data],2,0)</f>
        <v>Galaxy S9</v>
      </c>
      <c r="J187" s="17" t="str">
        <f>VLOOKUP(B187,tbl_CLIENTES[#Data],3,0)</f>
        <v>Ecuador</v>
      </c>
      <c r="K187" s="17" t="str">
        <f>VLOOKUP(B187,tbl_CLIENTES[#Data],5,0)</f>
        <v>Dist 1</v>
      </c>
      <c r="L187" t="str">
        <f>VLOOKUP(MONTH(tbl_PEDIDOS[[#This Row],[FECHA]]),mtz_MESES,2,0
)</f>
        <v>Ago</v>
      </c>
    </row>
    <row r="188" spans="1:12" x14ac:dyDescent="0.25">
      <c r="A188" s="21">
        <v>187</v>
      </c>
      <c r="B188" t="s">
        <v>58</v>
      </c>
      <c r="C188" t="s">
        <v>45</v>
      </c>
      <c r="D188" s="20">
        <v>43358</v>
      </c>
      <c r="E188" s="21">
        <v>24</v>
      </c>
      <c r="F188" s="14">
        <f>VLOOKUP(C188,tbl_PRODUCTOS[],3,0)</f>
        <v>870</v>
      </c>
      <c r="G188" s="15">
        <f t="shared" si="2"/>
        <v>20880</v>
      </c>
      <c r="H188" s="16" t="str">
        <f>VLOOKUP(B188,tbl_CLIENTES[#Data],2,0)</f>
        <v>Jumbo/Easy</v>
      </c>
      <c r="I188" s="16" t="str">
        <f>VLOOKUP(C188,tbl_PRODUCTOS[#Data],2,0)</f>
        <v>Motorola G3</v>
      </c>
      <c r="J188" s="17" t="str">
        <f>VLOOKUP(B188,tbl_CLIENTES[#Data],3,0)</f>
        <v>Argentina</v>
      </c>
      <c r="K188" s="17" t="str">
        <f>VLOOKUP(B188,tbl_CLIENTES[#Data],5,0)</f>
        <v>Dist 2</v>
      </c>
      <c r="L188" t="str">
        <f>VLOOKUP(MONTH(tbl_PEDIDOS[[#This Row],[FECHA]]),mtz_MESES,2,0
)</f>
        <v>Sep</v>
      </c>
    </row>
    <row r="189" spans="1:12" x14ac:dyDescent="0.25">
      <c r="A189" s="21">
        <v>188</v>
      </c>
      <c r="B189" t="s">
        <v>59</v>
      </c>
      <c r="C189" t="s">
        <v>3</v>
      </c>
      <c r="D189" s="20">
        <v>43358</v>
      </c>
      <c r="E189" s="21">
        <v>12</v>
      </c>
      <c r="F189" s="14">
        <f>VLOOKUP(C189,tbl_PRODUCTOS[],3,0)</f>
        <v>750</v>
      </c>
      <c r="G189" s="15">
        <f t="shared" si="2"/>
        <v>9000</v>
      </c>
      <c r="H189" s="16" t="str">
        <f>VLOOKUP(B189,tbl_CLIENTES[#Data],2,0)</f>
        <v>Unilago</v>
      </c>
      <c r="I189" s="16" t="str">
        <f>VLOOKUP(C189,tbl_PRODUCTOS[#Data],2,0)</f>
        <v>Iphone 9</v>
      </c>
      <c r="J189" s="17" t="str">
        <f>VLOOKUP(B189,tbl_CLIENTES[#Data],3,0)</f>
        <v>Colombia</v>
      </c>
      <c r="K189" s="17" t="str">
        <f>VLOOKUP(B189,tbl_CLIENTES[#Data],5,0)</f>
        <v>Dist 1</v>
      </c>
      <c r="L189" t="str">
        <f>VLOOKUP(MONTH(tbl_PEDIDOS[[#This Row],[FECHA]]),mtz_MESES,2,0
)</f>
        <v>Sep</v>
      </c>
    </row>
    <row r="190" spans="1:12" x14ac:dyDescent="0.25">
      <c r="A190" s="21">
        <v>189</v>
      </c>
      <c r="B190" t="s">
        <v>60</v>
      </c>
      <c r="C190" t="s">
        <v>7</v>
      </c>
      <c r="D190" s="20">
        <v>43358</v>
      </c>
      <c r="E190" s="21">
        <v>24</v>
      </c>
      <c r="F190" s="14">
        <f>VLOOKUP(C190,tbl_PRODUCTOS[],3,0)</f>
        <v>760</v>
      </c>
      <c r="G190" s="15">
        <f t="shared" si="2"/>
        <v>18240</v>
      </c>
      <c r="H190" s="16" t="str">
        <f>VLOOKUP(B190,tbl_CLIENTES[#Data],2,0)</f>
        <v>Ripley</v>
      </c>
      <c r="I190" s="16" t="str">
        <f>VLOOKUP(C190,tbl_PRODUCTOS[#Data],2,0)</f>
        <v>Motorola G2</v>
      </c>
      <c r="J190" s="17" t="str">
        <f>VLOOKUP(B190,tbl_CLIENTES[#Data],3,0)</f>
        <v>Chile</v>
      </c>
      <c r="K190" s="17" t="str">
        <f>VLOOKUP(B190,tbl_CLIENTES[#Data],5,0)</f>
        <v>Dist 2</v>
      </c>
      <c r="L190" t="str">
        <f>VLOOKUP(MONTH(tbl_PEDIDOS[[#This Row],[FECHA]]),mtz_MESES,2,0
)</f>
        <v>Sep</v>
      </c>
    </row>
    <row r="191" spans="1:12" x14ac:dyDescent="0.25">
      <c r="A191" s="21">
        <v>190</v>
      </c>
      <c r="B191" t="s">
        <v>60</v>
      </c>
      <c r="C191" t="s">
        <v>6</v>
      </c>
      <c r="D191" s="20">
        <v>43358</v>
      </c>
      <c r="E191" s="21">
        <v>24</v>
      </c>
      <c r="F191" s="14">
        <f>VLOOKUP(C191,tbl_PRODUCTOS[],3,0)</f>
        <v>840</v>
      </c>
      <c r="G191" s="15">
        <f t="shared" si="2"/>
        <v>20160</v>
      </c>
      <c r="H191" s="16" t="str">
        <f>VLOOKUP(B191,tbl_CLIENTES[#Data],2,0)</f>
        <v>Ripley</v>
      </c>
      <c r="I191" s="16" t="str">
        <f>VLOOKUP(C191,tbl_PRODUCTOS[#Data],2,0)</f>
        <v>Galaxy S9</v>
      </c>
      <c r="J191" s="17" t="str">
        <f>VLOOKUP(B191,tbl_CLIENTES[#Data],3,0)</f>
        <v>Chile</v>
      </c>
      <c r="K191" s="17" t="str">
        <f>VLOOKUP(B191,tbl_CLIENTES[#Data],5,0)</f>
        <v>Dist 2</v>
      </c>
      <c r="L191" t="str">
        <f>VLOOKUP(MONTH(tbl_PEDIDOS[[#This Row],[FECHA]]),mtz_MESES,2,0
)</f>
        <v>Sep</v>
      </c>
    </row>
    <row r="192" spans="1:12" x14ac:dyDescent="0.25">
      <c r="A192" s="21">
        <v>191</v>
      </c>
      <c r="B192" t="s">
        <v>55</v>
      </c>
      <c r="C192" t="s">
        <v>46</v>
      </c>
      <c r="D192" s="20">
        <v>43358</v>
      </c>
      <c r="E192" s="21">
        <v>36</v>
      </c>
      <c r="F192" s="14">
        <f>VLOOKUP(C192,tbl_PRODUCTOS[],3,0)</f>
        <v>680</v>
      </c>
      <c r="G192" s="15">
        <f t="shared" si="2"/>
        <v>24480</v>
      </c>
      <c r="H192" s="16" t="str">
        <f>VLOOKUP(B192,tbl_CLIENTES[#Data],2,0)</f>
        <v>Disco</v>
      </c>
      <c r="I192" s="16" t="str">
        <f>VLOOKUP(C192,tbl_PRODUCTOS[#Data],2,0)</f>
        <v>Sony</v>
      </c>
      <c r="J192" s="17" t="str">
        <f>VLOOKUP(B192,tbl_CLIENTES[#Data],3,0)</f>
        <v>Uruguay</v>
      </c>
      <c r="K192" s="17" t="str">
        <f>VLOOKUP(B192,tbl_CLIENTES[#Data],5,0)</f>
        <v>Dist 2</v>
      </c>
      <c r="L192" t="str">
        <f>VLOOKUP(MONTH(tbl_PEDIDOS[[#This Row],[FECHA]]),mtz_MESES,2,0
)</f>
        <v>Sep</v>
      </c>
    </row>
    <row r="193" spans="1:12" x14ac:dyDescent="0.25">
      <c r="A193" s="21">
        <v>192</v>
      </c>
      <c r="B193" t="s">
        <v>54</v>
      </c>
      <c r="C193" t="s">
        <v>6</v>
      </c>
      <c r="D193" s="20">
        <v>43358</v>
      </c>
      <c r="E193" s="21">
        <v>36</v>
      </c>
      <c r="F193" s="14">
        <f>VLOOKUP(C193,tbl_PRODUCTOS[],3,0)</f>
        <v>840</v>
      </c>
      <c r="G193" s="15">
        <f t="shared" si="2"/>
        <v>30240</v>
      </c>
      <c r="H193" s="16" t="str">
        <f>VLOOKUP(B193,tbl_CLIENTES[#Data],2,0)</f>
        <v>Jumbo</v>
      </c>
      <c r="I193" s="16" t="str">
        <f>VLOOKUP(C193,tbl_PRODUCTOS[#Data],2,0)</f>
        <v>Galaxy S9</v>
      </c>
      <c r="J193" s="17" t="str">
        <f>VLOOKUP(B193,tbl_CLIENTES[#Data],3,0)</f>
        <v>Chile</v>
      </c>
      <c r="K193" s="17" t="str">
        <f>VLOOKUP(B193,tbl_CLIENTES[#Data],5,0)</f>
        <v>Dist 2</v>
      </c>
      <c r="L193" t="str">
        <f>VLOOKUP(MONTH(tbl_PEDIDOS[[#This Row],[FECHA]]),mtz_MESES,2,0
)</f>
        <v>Sep</v>
      </c>
    </row>
    <row r="194" spans="1:12" x14ac:dyDescent="0.25">
      <c r="A194" s="21">
        <v>193</v>
      </c>
      <c r="B194" t="s">
        <v>54</v>
      </c>
      <c r="C194" t="s">
        <v>3</v>
      </c>
      <c r="D194" s="20">
        <v>43358</v>
      </c>
      <c r="E194" s="21">
        <v>24</v>
      </c>
      <c r="F194" s="14">
        <f>VLOOKUP(C194,tbl_PRODUCTOS[],3,0)</f>
        <v>750</v>
      </c>
      <c r="G194" s="15">
        <f t="shared" ref="G194:G257" si="3">E194*F194</f>
        <v>18000</v>
      </c>
      <c r="H194" s="16" t="str">
        <f>VLOOKUP(B194,tbl_CLIENTES[#Data],2,0)</f>
        <v>Jumbo</v>
      </c>
      <c r="I194" s="16" t="str">
        <f>VLOOKUP(C194,tbl_PRODUCTOS[#Data],2,0)</f>
        <v>Iphone 9</v>
      </c>
      <c r="J194" s="17" t="str">
        <f>VLOOKUP(B194,tbl_CLIENTES[#Data],3,0)</f>
        <v>Chile</v>
      </c>
      <c r="K194" s="17" t="str">
        <f>VLOOKUP(B194,tbl_CLIENTES[#Data],5,0)</f>
        <v>Dist 2</v>
      </c>
      <c r="L194" t="str">
        <f>VLOOKUP(MONTH(tbl_PEDIDOS[[#This Row],[FECHA]]),mtz_MESES,2,0
)</f>
        <v>Sep</v>
      </c>
    </row>
    <row r="195" spans="1:12" x14ac:dyDescent="0.25">
      <c r="A195" s="21">
        <v>194</v>
      </c>
      <c r="B195" t="s">
        <v>54</v>
      </c>
      <c r="C195" t="s">
        <v>46</v>
      </c>
      <c r="D195" s="20">
        <v>43358</v>
      </c>
      <c r="E195" s="21">
        <v>18</v>
      </c>
      <c r="F195" s="14">
        <f>VLOOKUP(C195,tbl_PRODUCTOS[],3,0)</f>
        <v>680</v>
      </c>
      <c r="G195" s="15">
        <f t="shared" si="3"/>
        <v>12240</v>
      </c>
      <c r="H195" s="16" t="str">
        <f>VLOOKUP(B195,tbl_CLIENTES[#Data],2,0)</f>
        <v>Jumbo</v>
      </c>
      <c r="I195" s="16" t="str">
        <f>VLOOKUP(C195,tbl_PRODUCTOS[#Data],2,0)</f>
        <v>Sony</v>
      </c>
      <c r="J195" s="17" t="str">
        <f>VLOOKUP(B195,tbl_CLIENTES[#Data],3,0)</f>
        <v>Chile</v>
      </c>
      <c r="K195" s="17" t="str">
        <f>VLOOKUP(B195,tbl_CLIENTES[#Data],5,0)</f>
        <v>Dist 2</v>
      </c>
      <c r="L195" t="str">
        <f>VLOOKUP(MONTH(tbl_PEDIDOS[[#This Row],[FECHA]]),mtz_MESES,2,0
)</f>
        <v>Sep</v>
      </c>
    </row>
    <row r="196" spans="1:12" x14ac:dyDescent="0.25">
      <c r="A196" s="21">
        <v>195</v>
      </c>
      <c r="B196" t="s">
        <v>55</v>
      </c>
      <c r="C196" t="s">
        <v>4</v>
      </c>
      <c r="D196" s="20">
        <v>43358</v>
      </c>
      <c r="E196" s="21">
        <v>24</v>
      </c>
      <c r="F196" s="14">
        <f>VLOOKUP(C196,tbl_PRODUCTOS[],3,0)</f>
        <v>980</v>
      </c>
      <c r="G196" s="15">
        <f t="shared" si="3"/>
        <v>23520</v>
      </c>
      <c r="H196" s="16" t="str">
        <f>VLOOKUP(B196,tbl_CLIENTES[#Data],2,0)</f>
        <v>Disco</v>
      </c>
      <c r="I196" s="16" t="str">
        <f>VLOOKUP(C196,tbl_PRODUCTOS[#Data],2,0)</f>
        <v>Iphone 10</v>
      </c>
      <c r="J196" s="17" t="str">
        <f>VLOOKUP(B196,tbl_CLIENTES[#Data],3,0)</f>
        <v>Uruguay</v>
      </c>
      <c r="K196" s="17" t="str">
        <f>VLOOKUP(B196,tbl_CLIENTES[#Data],5,0)</f>
        <v>Dist 2</v>
      </c>
      <c r="L196" t="str">
        <f>VLOOKUP(MONTH(tbl_PEDIDOS[[#This Row],[FECHA]]),mtz_MESES,2,0
)</f>
        <v>Sep</v>
      </c>
    </row>
    <row r="197" spans="1:12" x14ac:dyDescent="0.25">
      <c r="A197" s="21">
        <v>196</v>
      </c>
      <c r="B197" t="s">
        <v>56</v>
      </c>
      <c r="C197" t="s">
        <v>6</v>
      </c>
      <c r="D197" s="20">
        <v>43358</v>
      </c>
      <c r="E197" s="21">
        <v>24</v>
      </c>
      <c r="F197" s="14">
        <f>VLOOKUP(C197,tbl_PRODUCTOS[],3,0)</f>
        <v>840</v>
      </c>
      <c r="G197" s="15">
        <f t="shared" si="3"/>
        <v>20160</v>
      </c>
      <c r="H197" s="16" t="str">
        <f>VLOOKUP(B197,tbl_CLIENTES[#Data],2,0)</f>
        <v>Tottus</v>
      </c>
      <c r="I197" s="16" t="str">
        <f>VLOOKUP(C197,tbl_PRODUCTOS[#Data],2,0)</f>
        <v>Galaxy S9</v>
      </c>
      <c r="J197" s="17" t="str">
        <f>VLOOKUP(B197,tbl_CLIENTES[#Data],3,0)</f>
        <v>Perú</v>
      </c>
      <c r="K197" s="17" t="str">
        <f>VLOOKUP(B197,tbl_CLIENTES[#Data],5,0)</f>
        <v>Dist 1</v>
      </c>
      <c r="L197" t="str">
        <f>VLOOKUP(MONTH(tbl_PEDIDOS[[#This Row],[FECHA]]),mtz_MESES,2,0
)</f>
        <v>Sep</v>
      </c>
    </row>
    <row r="198" spans="1:12" x14ac:dyDescent="0.25">
      <c r="A198" s="21">
        <v>197</v>
      </c>
      <c r="B198" t="s">
        <v>53</v>
      </c>
      <c r="C198" t="s">
        <v>3</v>
      </c>
      <c r="D198" s="20">
        <v>43358</v>
      </c>
      <c r="E198" s="21">
        <v>36</v>
      </c>
      <c r="F198" s="14">
        <f>VLOOKUP(C198,tbl_PRODUCTOS[],3,0)</f>
        <v>750</v>
      </c>
      <c r="G198" s="15">
        <f t="shared" si="3"/>
        <v>27000</v>
      </c>
      <c r="H198" s="16" t="str">
        <f>VLOOKUP(B198,tbl_CLIENTES[#Data],2,0)</f>
        <v>Éxito</v>
      </c>
      <c r="I198" s="16" t="str">
        <f>VLOOKUP(C198,tbl_PRODUCTOS[#Data],2,0)</f>
        <v>Iphone 9</v>
      </c>
      <c r="J198" s="17" t="str">
        <f>VLOOKUP(B198,tbl_CLIENTES[#Data],3,0)</f>
        <v>Colombia</v>
      </c>
      <c r="K198" s="17" t="str">
        <f>VLOOKUP(B198,tbl_CLIENTES[#Data],5,0)</f>
        <v>Dist 1</v>
      </c>
      <c r="L198" t="str">
        <f>VLOOKUP(MONTH(tbl_PEDIDOS[[#This Row],[FECHA]]),mtz_MESES,2,0
)</f>
        <v>Sep</v>
      </c>
    </row>
    <row r="199" spans="1:12" x14ac:dyDescent="0.25">
      <c r="A199" s="21">
        <v>198</v>
      </c>
      <c r="B199" t="s">
        <v>53</v>
      </c>
      <c r="C199" t="s">
        <v>4</v>
      </c>
      <c r="D199" s="20">
        <v>43358</v>
      </c>
      <c r="E199" s="21">
        <v>36</v>
      </c>
      <c r="F199" s="14">
        <f>VLOOKUP(C199,tbl_PRODUCTOS[],3,0)</f>
        <v>980</v>
      </c>
      <c r="G199" s="15">
        <f t="shared" si="3"/>
        <v>35280</v>
      </c>
      <c r="H199" s="16" t="str">
        <f>VLOOKUP(B199,tbl_CLIENTES[#Data],2,0)</f>
        <v>Éxito</v>
      </c>
      <c r="I199" s="16" t="str">
        <f>VLOOKUP(C199,tbl_PRODUCTOS[#Data],2,0)</f>
        <v>Iphone 10</v>
      </c>
      <c r="J199" s="17" t="str">
        <f>VLOOKUP(B199,tbl_CLIENTES[#Data],3,0)</f>
        <v>Colombia</v>
      </c>
      <c r="K199" s="17" t="str">
        <f>VLOOKUP(B199,tbl_CLIENTES[#Data],5,0)</f>
        <v>Dist 1</v>
      </c>
      <c r="L199" t="str">
        <f>VLOOKUP(MONTH(tbl_PEDIDOS[[#This Row],[FECHA]]),mtz_MESES,2,0
)</f>
        <v>Sep</v>
      </c>
    </row>
    <row r="200" spans="1:12" x14ac:dyDescent="0.25">
      <c r="A200" s="21">
        <v>199</v>
      </c>
      <c r="B200" t="s">
        <v>54</v>
      </c>
      <c r="C200" t="s">
        <v>7</v>
      </c>
      <c r="D200" s="20">
        <v>43358</v>
      </c>
      <c r="E200" s="21">
        <v>24</v>
      </c>
      <c r="F200" s="14">
        <f>VLOOKUP(C200,tbl_PRODUCTOS[],3,0)</f>
        <v>760</v>
      </c>
      <c r="G200" s="15">
        <f t="shared" si="3"/>
        <v>18240</v>
      </c>
      <c r="H200" s="16" t="str">
        <f>VLOOKUP(B200,tbl_CLIENTES[#Data],2,0)</f>
        <v>Jumbo</v>
      </c>
      <c r="I200" s="16" t="str">
        <f>VLOOKUP(C200,tbl_PRODUCTOS[#Data],2,0)</f>
        <v>Motorola G2</v>
      </c>
      <c r="J200" s="17" t="str">
        <f>VLOOKUP(B200,tbl_CLIENTES[#Data],3,0)</f>
        <v>Chile</v>
      </c>
      <c r="K200" s="17" t="str">
        <f>VLOOKUP(B200,tbl_CLIENTES[#Data],5,0)</f>
        <v>Dist 2</v>
      </c>
      <c r="L200" t="str">
        <f>VLOOKUP(MONTH(tbl_PEDIDOS[[#This Row],[FECHA]]),mtz_MESES,2,0
)</f>
        <v>Sep</v>
      </c>
    </row>
    <row r="201" spans="1:12" x14ac:dyDescent="0.25">
      <c r="A201" s="21">
        <v>200</v>
      </c>
      <c r="B201" t="s">
        <v>54</v>
      </c>
      <c r="C201" t="s">
        <v>5</v>
      </c>
      <c r="D201" s="20">
        <v>43358</v>
      </c>
      <c r="E201" s="21">
        <v>18</v>
      </c>
      <c r="F201" s="14">
        <f>VLOOKUP(C201,tbl_PRODUCTOS[],3,0)</f>
        <v>760</v>
      </c>
      <c r="G201" s="15">
        <f t="shared" si="3"/>
        <v>13680</v>
      </c>
      <c r="H201" s="16" t="str">
        <f>VLOOKUP(B201,tbl_CLIENTES[#Data],2,0)</f>
        <v>Jumbo</v>
      </c>
      <c r="I201" s="16" t="str">
        <f>VLOOKUP(C201,tbl_PRODUCTOS[#Data],2,0)</f>
        <v>Galaxy S8</v>
      </c>
      <c r="J201" s="17" t="str">
        <f>VLOOKUP(B201,tbl_CLIENTES[#Data],3,0)</f>
        <v>Chile</v>
      </c>
      <c r="K201" s="17" t="str">
        <f>VLOOKUP(B201,tbl_CLIENTES[#Data],5,0)</f>
        <v>Dist 2</v>
      </c>
      <c r="L201" t="str">
        <f>VLOOKUP(MONTH(tbl_PEDIDOS[[#This Row],[FECHA]]),mtz_MESES,2,0
)</f>
        <v>Sep</v>
      </c>
    </row>
    <row r="202" spans="1:12" x14ac:dyDescent="0.25">
      <c r="A202" s="21">
        <v>201</v>
      </c>
      <c r="B202" t="s">
        <v>56</v>
      </c>
      <c r="C202" t="s">
        <v>3</v>
      </c>
      <c r="D202" s="20">
        <v>43358</v>
      </c>
      <c r="E202" s="21">
        <v>12</v>
      </c>
      <c r="F202" s="14">
        <f>VLOOKUP(C202,tbl_PRODUCTOS[],3,0)</f>
        <v>750</v>
      </c>
      <c r="G202" s="15">
        <f t="shared" si="3"/>
        <v>9000</v>
      </c>
      <c r="H202" s="16" t="str">
        <f>VLOOKUP(B202,tbl_CLIENTES[#Data],2,0)</f>
        <v>Tottus</v>
      </c>
      <c r="I202" s="16" t="str">
        <f>VLOOKUP(C202,tbl_PRODUCTOS[#Data],2,0)</f>
        <v>Iphone 9</v>
      </c>
      <c r="J202" s="17" t="str">
        <f>VLOOKUP(B202,tbl_CLIENTES[#Data],3,0)</f>
        <v>Perú</v>
      </c>
      <c r="K202" s="17" t="str">
        <f>VLOOKUP(B202,tbl_CLIENTES[#Data],5,0)</f>
        <v>Dist 1</v>
      </c>
      <c r="L202" t="str">
        <f>VLOOKUP(MONTH(tbl_PEDIDOS[[#This Row],[FECHA]]),mtz_MESES,2,0
)</f>
        <v>Sep</v>
      </c>
    </row>
    <row r="203" spans="1:12" x14ac:dyDescent="0.25">
      <c r="A203" s="21">
        <v>202</v>
      </c>
      <c r="B203" t="s">
        <v>56</v>
      </c>
      <c r="C203" t="s">
        <v>4</v>
      </c>
      <c r="D203" s="20">
        <v>43358</v>
      </c>
      <c r="E203" s="21">
        <v>24</v>
      </c>
      <c r="F203" s="14">
        <f>VLOOKUP(C203,tbl_PRODUCTOS[],3,0)</f>
        <v>980</v>
      </c>
      <c r="G203" s="15">
        <f t="shared" si="3"/>
        <v>23520</v>
      </c>
      <c r="H203" s="16" t="str">
        <f>VLOOKUP(B203,tbl_CLIENTES[#Data],2,0)</f>
        <v>Tottus</v>
      </c>
      <c r="I203" s="16" t="str">
        <f>VLOOKUP(C203,tbl_PRODUCTOS[#Data],2,0)</f>
        <v>Iphone 10</v>
      </c>
      <c r="J203" s="17" t="str">
        <f>VLOOKUP(B203,tbl_CLIENTES[#Data],3,0)</f>
        <v>Perú</v>
      </c>
      <c r="K203" s="17" t="str">
        <f>VLOOKUP(B203,tbl_CLIENTES[#Data],5,0)</f>
        <v>Dist 1</v>
      </c>
      <c r="L203" t="str">
        <f>VLOOKUP(MONTH(tbl_PEDIDOS[[#This Row],[FECHA]]),mtz_MESES,2,0
)</f>
        <v>Sep</v>
      </c>
    </row>
    <row r="204" spans="1:12" x14ac:dyDescent="0.25">
      <c r="A204" s="21">
        <v>203</v>
      </c>
      <c r="B204" t="s">
        <v>56</v>
      </c>
      <c r="C204" t="s">
        <v>44</v>
      </c>
      <c r="D204" s="20">
        <v>43358</v>
      </c>
      <c r="E204" s="21">
        <v>24</v>
      </c>
      <c r="F204" s="14">
        <f>VLOOKUP(C204,tbl_PRODUCTOS[],3,0)</f>
        <v>670</v>
      </c>
      <c r="G204" s="15">
        <f t="shared" si="3"/>
        <v>16080</v>
      </c>
      <c r="H204" s="16" t="str">
        <f>VLOOKUP(B204,tbl_CLIENTES[#Data],2,0)</f>
        <v>Tottus</v>
      </c>
      <c r="I204" s="16" t="str">
        <f>VLOOKUP(C204,tbl_PRODUCTOS[#Data],2,0)</f>
        <v>Galaxy S7</v>
      </c>
      <c r="J204" s="17" t="str">
        <f>VLOOKUP(B204,tbl_CLIENTES[#Data],3,0)</f>
        <v>Perú</v>
      </c>
      <c r="K204" s="17" t="str">
        <f>VLOOKUP(B204,tbl_CLIENTES[#Data],5,0)</f>
        <v>Dist 1</v>
      </c>
      <c r="L204" t="str">
        <f>VLOOKUP(MONTH(tbl_PEDIDOS[[#This Row],[FECHA]]),mtz_MESES,2,0
)</f>
        <v>Sep</v>
      </c>
    </row>
    <row r="205" spans="1:12" x14ac:dyDescent="0.25">
      <c r="A205" s="21">
        <v>204</v>
      </c>
      <c r="B205" t="s">
        <v>57</v>
      </c>
      <c r="C205" t="s">
        <v>5</v>
      </c>
      <c r="D205" s="20">
        <v>43358</v>
      </c>
      <c r="E205" s="21">
        <v>18</v>
      </c>
      <c r="F205" s="14">
        <f>VLOOKUP(C205,tbl_PRODUCTOS[],3,0)</f>
        <v>760</v>
      </c>
      <c r="G205" s="15">
        <f t="shared" si="3"/>
        <v>13680</v>
      </c>
      <c r="H205" s="16" t="str">
        <f>VLOOKUP(B205,tbl_CLIENTES[#Data],2,0)</f>
        <v>Megamaxi</v>
      </c>
      <c r="I205" s="16" t="str">
        <f>VLOOKUP(C205,tbl_PRODUCTOS[#Data],2,0)</f>
        <v>Galaxy S8</v>
      </c>
      <c r="J205" s="17" t="str">
        <f>VLOOKUP(B205,tbl_CLIENTES[#Data],3,0)</f>
        <v>Ecuador</v>
      </c>
      <c r="K205" s="17" t="str">
        <f>VLOOKUP(B205,tbl_CLIENTES[#Data],5,0)</f>
        <v>Dist 1</v>
      </c>
      <c r="L205" t="str">
        <f>VLOOKUP(MONTH(tbl_PEDIDOS[[#This Row],[FECHA]]),mtz_MESES,2,0
)</f>
        <v>Sep</v>
      </c>
    </row>
    <row r="206" spans="1:12" x14ac:dyDescent="0.25">
      <c r="A206" s="21">
        <v>205</v>
      </c>
      <c r="B206" t="s">
        <v>58</v>
      </c>
      <c r="C206" t="s">
        <v>7</v>
      </c>
      <c r="D206" s="20">
        <v>43358</v>
      </c>
      <c r="E206" s="21">
        <v>24</v>
      </c>
      <c r="F206" s="14">
        <f>VLOOKUP(C206,tbl_PRODUCTOS[],3,0)</f>
        <v>760</v>
      </c>
      <c r="G206" s="15">
        <f t="shared" si="3"/>
        <v>18240</v>
      </c>
      <c r="H206" s="16" t="str">
        <f>VLOOKUP(B206,tbl_CLIENTES[#Data],2,0)</f>
        <v>Jumbo/Easy</v>
      </c>
      <c r="I206" s="16" t="str">
        <f>VLOOKUP(C206,tbl_PRODUCTOS[#Data],2,0)</f>
        <v>Motorola G2</v>
      </c>
      <c r="J206" s="17" t="str">
        <f>VLOOKUP(B206,tbl_CLIENTES[#Data],3,0)</f>
        <v>Argentina</v>
      </c>
      <c r="K206" s="17" t="str">
        <f>VLOOKUP(B206,tbl_CLIENTES[#Data],5,0)</f>
        <v>Dist 2</v>
      </c>
      <c r="L206" t="str">
        <f>VLOOKUP(MONTH(tbl_PEDIDOS[[#This Row],[FECHA]]),mtz_MESES,2,0
)</f>
        <v>Sep</v>
      </c>
    </row>
    <row r="207" spans="1:12" x14ac:dyDescent="0.25">
      <c r="A207" s="21">
        <v>206</v>
      </c>
      <c r="B207" t="s">
        <v>59</v>
      </c>
      <c r="C207" t="s">
        <v>45</v>
      </c>
      <c r="D207" s="20">
        <v>43358</v>
      </c>
      <c r="E207" s="21">
        <v>18</v>
      </c>
      <c r="F207" s="14">
        <f>VLOOKUP(C207,tbl_PRODUCTOS[],3,0)</f>
        <v>870</v>
      </c>
      <c r="G207" s="15">
        <f t="shared" si="3"/>
        <v>15660</v>
      </c>
      <c r="H207" s="16" t="str">
        <f>VLOOKUP(B207,tbl_CLIENTES[#Data],2,0)</f>
        <v>Unilago</v>
      </c>
      <c r="I207" s="16" t="str">
        <f>VLOOKUP(C207,tbl_PRODUCTOS[#Data],2,0)</f>
        <v>Motorola G3</v>
      </c>
      <c r="J207" s="17" t="str">
        <f>VLOOKUP(B207,tbl_CLIENTES[#Data],3,0)</f>
        <v>Colombia</v>
      </c>
      <c r="K207" s="17" t="str">
        <f>VLOOKUP(B207,tbl_CLIENTES[#Data],5,0)</f>
        <v>Dist 1</v>
      </c>
      <c r="L207" t="str">
        <f>VLOOKUP(MONTH(tbl_PEDIDOS[[#This Row],[FECHA]]),mtz_MESES,2,0
)</f>
        <v>Sep</v>
      </c>
    </row>
    <row r="208" spans="1:12" x14ac:dyDescent="0.25">
      <c r="A208" s="21">
        <v>207</v>
      </c>
      <c r="B208" t="s">
        <v>60</v>
      </c>
      <c r="C208" t="s">
        <v>3</v>
      </c>
      <c r="D208" s="20">
        <v>43358</v>
      </c>
      <c r="E208" s="21">
        <v>24</v>
      </c>
      <c r="F208" s="14">
        <f>VLOOKUP(C208,tbl_PRODUCTOS[],3,0)</f>
        <v>750</v>
      </c>
      <c r="G208" s="15">
        <f t="shared" si="3"/>
        <v>18000</v>
      </c>
      <c r="H208" s="16" t="str">
        <f>VLOOKUP(B208,tbl_CLIENTES[#Data],2,0)</f>
        <v>Ripley</v>
      </c>
      <c r="I208" s="16" t="str">
        <f>VLOOKUP(C208,tbl_PRODUCTOS[#Data],2,0)</f>
        <v>Iphone 9</v>
      </c>
      <c r="J208" s="17" t="str">
        <f>VLOOKUP(B208,tbl_CLIENTES[#Data],3,0)</f>
        <v>Chile</v>
      </c>
      <c r="K208" s="17" t="str">
        <f>VLOOKUP(B208,tbl_CLIENTES[#Data],5,0)</f>
        <v>Dist 2</v>
      </c>
      <c r="L208" t="str">
        <f>VLOOKUP(MONTH(tbl_PEDIDOS[[#This Row],[FECHA]]),mtz_MESES,2,0
)</f>
        <v>Sep</v>
      </c>
    </row>
    <row r="209" spans="1:12" x14ac:dyDescent="0.25">
      <c r="A209" s="21">
        <v>208</v>
      </c>
      <c r="B209" t="s">
        <v>55</v>
      </c>
      <c r="C209" t="s">
        <v>6</v>
      </c>
      <c r="D209" s="20">
        <v>43358</v>
      </c>
      <c r="E209" s="21">
        <v>24</v>
      </c>
      <c r="F209" s="14">
        <f>VLOOKUP(C209,tbl_PRODUCTOS[],3,0)</f>
        <v>840</v>
      </c>
      <c r="G209" s="15">
        <f t="shared" si="3"/>
        <v>20160</v>
      </c>
      <c r="H209" s="16" t="str">
        <f>VLOOKUP(B209,tbl_CLIENTES[#Data],2,0)</f>
        <v>Disco</v>
      </c>
      <c r="I209" s="16" t="str">
        <f>VLOOKUP(C209,tbl_PRODUCTOS[#Data],2,0)</f>
        <v>Galaxy S9</v>
      </c>
      <c r="J209" s="17" t="str">
        <f>VLOOKUP(B209,tbl_CLIENTES[#Data],3,0)</f>
        <v>Uruguay</v>
      </c>
      <c r="K209" s="17" t="str">
        <f>VLOOKUP(B209,tbl_CLIENTES[#Data],5,0)</f>
        <v>Dist 2</v>
      </c>
      <c r="L209" t="str">
        <f>VLOOKUP(MONTH(tbl_PEDIDOS[[#This Row],[FECHA]]),mtz_MESES,2,0
)</f>
        <v>Sep</v>
      </c>
    </row>
    <row r="210" spans="1:12" x14ac:dyDescent="0.25">
      <c r="A210" s="21">
        <v>209</v>
      </c>
      <c r="B210" t="s">
        <v>54</v>
      </c>
      <c r="C210" t="s">
        <v>4</v>
      </c>
      <c r="D210" s="20">
        <v>43358</v>
      </c>
      <c r="E210" s="21">
        <v>36</v>
      </c>
      <c r="F210" s="14">
        <f>VLOOKUP(C210,tbl_PRODUCTOS[],3,0)</f>
        <v>980</v>
      </c>
      <c r="G210" s="15">
        <f t="shared" si="3"/>
        <v>35280</v>
      </c>
      <c r="H210" s="16" t="str">
        <f>VLOOKUP(B210,tbl_CLIENTES[#Data],2,0)</f>
        <v>Jumbo</v>
      </c>
      <c r="I210" s="16" t="str">
        <f>VLOOKUP(C210,tbl_PRODUCTOS[#Data],2,0)</f>
        <v>Iphone 10</v>
      </c>
      <c r="J210" s="17" t="str">
        <f>VLOOKUP(B210,tbl_CLIENTES[#Data],3,0)</f>
        <v>Chile</v>
      </c>
      <c r="K210" s="17" t="str">
        <f>VLOOKUP(B210,tbl_CLIENTES[#Data],5,0)</f>
        <v>Dist 2</v>
      </c>
      <c r="L210" t="str">
        <f>VLOOKUP(MONTH(tbl_PEDIDOS[[#This Row],[FECHA]]),mtz_MESES,2,0
)</f>
        <v>Sep</v>
      </c>
    </row>
    <row r="211" spans="1:12" x14ac:dyDescent="0.25">
      <c r="A211" s="21">
        <v>210</v>
      </c>
      <c r="B211" t="s">
        <v>55</v>
      </c>
      <c r="C211" t="s">
        <v>5</v>
      </c>
      <c r="D211" s="20">
        <v>43358</v>
      </c>
      <c r="E211" s="21">
        <v>24</v>
      </c>
      <c r="F211" s="14">
        <f>VLOOKUP(C211,tbl_PRODUCTOS[],3,0)</f>
        <v>760</v>
      </c>
      <c r="G211" s="15">
        <f t="shared" si="3"/>
        <v>18240</v>
      </c>
      <c r="H211" s="16" t="str">
        <f>VLOOKUP(B211,tbl_CLIENTES[#Data],2,0)</f>
        <v>Disco</v>
      </c>
      <c r="I211" s="16" t="str">
        <f>VLOOKUP(C211,tbl_PRODUCTOS[#Data],2,0)</f>
        <v>Galaxy S8</v>
      </c>
      <c r="J211" s="17" t="str">
        <f>VLOOKUP(B211,tbl_CLIENTES[#Data],3,0)</f>
        <v>Uruguay</v>
      </c>
      <c r="K211" s="17" t="str">
        <f>VLOOKUP(B211,tbl_CLIENTES[#Data],5,0)</f>
        <v>Dist 2</v>
      </c>
      <c r="L211" t="str">
        <f>VLOOKUP(MONTH(tbl_PEDIDOS[[#This Row],[FECHA]]),mtz_MESES,2,0
)</f>
        <v>Sep</v>
      </c>
    </row>
    <row r="212" spans="1:12" x14ac:dyDescent="0.25">
      <c r="A212" s="21">
        <v>211</v>
      </c>
      <c r="B212" t="s">
        <v>56</v>
      </c>
      <c r="C212" t="s">
        <v>45</v>
      </c>
      <c r="D212" s="20">
        <v>43358</v>
      </c>
      <c r="E212" s="21">
        <v>12</v>
      </c>
      <c r="F212" s="14">
        <f>VLOOKUP(C212,tbl_PRODUCTOS[],3,0)</f>
        <v>870</v>
      </c>
      <c r="G212" s="15">
        <f t="shared" si="3"/>
        <v>10440</v>
      </c>
      <c r="H212" s="16" t="str">
        <f>VLOOKUP(B212,tbl_CLIENTES[#Data],2,0)</f>
        <v>Tottus</v>
      </c>
      <c r="I212" s="16" t="str">
        <f>VLOOKUP(C212,tbl_PRODUCTOS[#Data],2,0)</f>
        <v>Motorola G3</v>
      </c>
      <c r="J212" s="17" t="str">
        <f>VLOOKUP(B212,tbl_CLIENTES[#Data],3,0)</f>
        <v>Perú</v>
      </c>
      <c r="K212" s="17" t="str">
        <f>VLOOKUP(B212,tbl_CLIENTES[#Data],5,0)</f>
        <v>Dist 1</v>
      </c>
      <c r="L212" t="str">
        <f>VLOOKUP(MONTH(tbl_PEDIDOS[[#This Row],[FECHA]]),mtz_MESES,2,0
)</f>
        <v>Sep</v>
      </c>
    </row>
    <row r="213" spans="1:12" x14ac:dyDescent="0.25">
      <c r="A213" s="21">
        <v>212</v>
      </c>
      <c r="B213" t="s">
        <v>53</v>
      </c>
      <c r="C213" t="s">
        <v>3</v>
      </c>
      <c r="D213" s="20">
        <v>43388</v>
      </c>
      <c r="E213" s="21">
        <v>18</v>
      </c>
      <c r="F213" s="14">
        <f>VLOOKUP(C213,tbl_PRODUCTOS[],3,0)</f>
        <v>750</v>
      </c>
      <c r="G213" s="15">
        <f t="shared" si="3"/>
        <v>13500</v>
      </c>
      <c r="H213" s="16" t="str">
        <f>VLOOKUP(B213,tbl_CLIENTES[#Data],2,0)</f>
        <v>Éxito</v>
      </c>
      <c r="I213" s="16" t="str">
        <f>VLOOKUP(C213,tbl_PRODUCTOS[#Data],2,0)</f>
        <v>Iphone 9</v>
      </c>
      <c r="J213" s="17" t="str">
        <f>VLOOKUP(B213,tbl_CLIENTES[#Data],3,0)</f>
        <v>Colombia</v>
      </c>
      <c r="K213" s="17" t="str">
        <f>VLOOKUP(B213,tbl_CLIENTES[#Data],5,0)</f>
        <v>Dist 1</v>
      </c>
      <c r="L213" t="str">
        <f>VLOOKUP(MONTH(tbl_PEDIDOS[[#This Row],[FECHA]]),mtz_MESES,2,0
)</f>
        <v>Oct</v>
      </c>
    </row>
    <row r="214" spans="1:12" x14ac:dyDescent="0.25">
      <c r="A214" s="21">
        <v>213</v>
      </c>
      <c r="B214" t="s">
        <v>53</v>
      </c>
      <c r="C214" t="s">
        <v>46</v>
      </c>
      <c r="D214" s="20">
        <v>43388</v>
      </c>
      <c r="E214" s="21">
        <v>24</v>
      </c>
      <c r="F214" s="14">
        <f>VLOOKUP(C214,tbl_PRODUCTOS[],3,0)</f>
        <v>680</v>
      </c>
      <c r="G214" s="15">
        <f t="shared" si="3"/>
        <v>16320</v>
      </c>
      <c r="H214" s="16" t="str">
        <f>VLOOKUP(B214,tbl_CLIENTES[#Data],2,0)</f>
        <v>Éxito</v>
      </c>
      <c r="I214" s="16" t="str">
        <f>VLOOKUP(C214,tbl_PRODUCTOS[#Data],2,0)</f>
        <v>Sony</v>
      </c>
      <c r="J214" s="17" t="str">
        <f>VLOOKUP(B214,tbl_CLIENTES[#Data],3,0)</f>
        <v>Colombia</v>
      </c>
      <c r="K214" s="17" t="str">
        <f>VLOOKUP(B214,tbl_CLIENTES[#Data],5,0)</f>
        <v>Dist 1</v>
      </c>
      <c r="L214" t="str">
        <f>VLOOKUP(MONTH(tbl_PEDIDOS[[#This Row],[FECHA]]),mtz_MESES,2,0
)</f>
        <v>Oct</v>
      </c>
    </row>
    <row r="215" spans="1:12" x14ac:dyDescent="0.25">
      <c r="A215" s="21">
        <v>214</v>
      </c>
      <c r="B215" t="s">
        <v>54</v>
      </c>
      <c r="C215" t="s">
        <v>7</v>
      </c>
      <c r="D215" s="20">
        <v>43388</v>
      </c>
      <c r="E215" s="21">
        <v>12</v>
      </c>
      <c r="F215" s="14">
        <f>VLOOKUP(C215,tbl_PRODUCTOS[],3,0)</f>
        <v>760</v>
      </c>
      <c r="G215" s="15">
        <f t="shared" si="3"/>
        <v>9120</v>
      </c>
      <c r="H215" s="16" t="str">
        <f>VLOOKUP(B215,tbl_CLIENTES[#Data],2,0)</f>
        <v>Jumbo</v>
      </c>
      <c r="I215" s="16" t="str">
        <f>VLOOKUP(C215,tbl_PRODUCTOS[#Data],2,0)</f>
        <v>Motorola G2</v>
      </c>
      <c r="J215" s="17" t="str">
        <f>VLOOKUP(B215,tbl_CLIENTES[#Data],3,0)</f>
        <v>Chile</v>
      </c>
      <c r="K215" s="17" t="str">
        <f>VLOOKUP(B215,tbl_CLIENTES[#Data],5,0)</f>
        <v>Dist 2</v>
      </c>
      <c r="L215" t="str">
        <f>VLOOKUP(MONTH(tbl_PEDIDOS[[#This Row],[FECHA]]),mtz_MESES,2,0
)</f>
        <v>Oct</v>
      </c>
    </row>
    <row r="216" spans="1:12" x14ac:dyDescent="0.25">
      <c r="A216" s="21">
        <v>215</v>
      </c>
      <c r="B216" t="s">
        <v>54</v>
      </c>
      <c r="C216" t="s">
        <v>3</v>
      </c>
      <c r="D216" s="20">
        <v>43388</v>
      </c>
      <c r="E216" s="21">
        <v>24</v>
      </c>
      <c r="F216" s="14">
        <f>VLOOKUP(C216,tbl_PRODUCTOS[],3,0)</f>
        <v>750</v>
      </c>
      <c r="G216" s="15">
        <f t="shared" si="3"/>
        <v>18000</v>
      </c>
      <c r="H216" s="16" t="str">
        <f>VLOOKUP(B216,tbl_CLIENTES[#Data],2,0)</f>
        <v>Jumbo</v>
      </c>
      <c r="I216" s="16" t="str">
        <f>VLOOKUP(C216,tbl_PRODUCTOS[#Data],2,0)</f>
        <v>Iphone 9</v>
      </c>
      <c r="J216" s="17" t="str">
        <f>VLOOKUP(B216,tbl_CLIENTES[#Data],3,0)</f>
        <v>Chile</v>
      </c>
      <c r="K216" s="17" t="str">
        <f>VLOOKUP(B216,tbl_CLIENTES[#Data],5,0)</f>
        <v>Dist 2</v>
      </c>
      <c r="L216" t="str">
        <f>VLOOKUP(MONTH(tbl_PEDIDOS[[#This Row],[FECHA]]),mtz_MESES,2,0
)</f>
        <v>Oct</v>
      </c>
    </row>
    <row r="217" spans="1:12" x14ac:dyDescent="0.25">
      <c r="A217" s="21">
        <v>216</v>
      </c>
      <c r="B217" t="s">
        <v>54</v>
      </c>
      <c r="C217" t="s">
        <v>46</v>
      </c>
      <c r="D217" s="20">
        <v>43388</v>
      </c>
      <c r="E217" s="21">
        <v>24</v>
      </c>
      <c r="F217" s="14">
        <f>VLOOKUP(C217,tbl_PRODUCTOS[],3,0)</f>
        <v>680</v>
      </c>
      <c r="G217" s="15">
        <f t="shared" si="3"/>
        <v>16320</v>
      </c>
      <c r="H217" s="16" t="str">
        <f>VLOOKUP(B217,tbl_CLIENTES[#Data],2,0)</f>
        <v>Jumbo</v>
      </c>
      <c r="I217" s="16" t="str">
        <f>VLOOKUP(C217,tbl_PRODUCTOS[#Data],2,0)</f>
        <v>Sony</v>
      </c>
      <c r="J217" s="17" t="str">
        <f>VLOOKUP(B217,tbl_CLIENTES[#Data],3,0)</f>
        <v>Chile</v>
      </c>
      <c r="K217" s="17" t="str">
        <f>VLOOKUP(B217,tbl_CLIENTES[#Data],5,0)</f>
        <v>Dist 2</v>
      </c>
      <c r="L217" t="str">
        <f>VLOOKUP(MONTH(tbl_PEDIDOS[[#This Row],[FECHA]]),mtz_MESES,2,0
)</f>
        <v>Oct</v>
      </c>
    </row>
    <row r="218" spans="1:12" x14ac:dyDescent="0.25">
      <c r="A218" s="21">
        <v>217</v>
      </c>
      <c r="B218" t="s">
        <v>55</v>
      </c>
      <c r="C218" t="s">
        <v>46</v>
      </c>
      <c r="D218" s="20">
        <v>43388</v>
      </c>
      <c r="E218" s="21">
        <v>36</v>
      </c>
      <c r="F218" s="14">
        <f>VLOOKUP(C218,tbl_PRODUCTOS[],3,0)</f>
        <v>680</v>
      </c>
      <c r="G218" s="15">
        <f t="shared" si="3"/>
        <v>24480</v>
      </c>
      <c r="H218" s="16" t="str">
        <f>VLOOKUP(B218,tbl_CLIENTES[#Data],2,0)</f>
        <v>Disco</v>
      </c>
      <c r="I218" s="16" t="str">
        <f>VLOOKUP(C218,tbl_PRODUCTOS[#Data],2,0)</f>
        <v>Sony</v>
      </c>
      <c r="J218" s="17" t="str">
        <f>VLOOKUP(B218,tbl_CLIENTES[#Data],3,0)</f>
        <v>Uruguay</v>
      </c>
      <c r="K218" s="17" t="str">
        <f>VLOOKUP(B218,tbl_CLIENTES[#Data],5,0)</f>
        <v>Dist 2</v>
      </c>
      <c r="L218" t="str">
        <f>VLOOKUP(MONTH(tbl_PEDIDOS[[#This Row],[FECHA]]),mtz_MESES,2,0
)</f>
        <v>Oct</v>
      </c>
    </row>
    <row r="219" spans="1:12" x14ac:dyDescent="0.25">
      <c r="A219" s="21">
        <v>218</v>
      </c>
      <c r="B219" t="s">
        <v>55</v>
      </c>
      <c r="C219" t="s">
        <v>4</v>
      </c>
      <c r="D219" s="20">
        <v>43388</v>
      </c>
      <c r="E219" s="21">
        <v>36</v>
      </c>
      <c r="F219" s="14">
        <f>VLOOKUP(C219,tbl_PRODUCTOS[],3,0)</f>
        <v>980</v>
      </c>
      <c r="G219" s="15">
        <f t="shared" si="3"/>
        <v>35280</v>
      </c>
      <c r="H219" s="16" t="str">
        <f>VLOOKUP(B219,tbl_CLIENTES[#Data],2,0)</f>
        <v>Disco</v>
      </c>
      <c r="I219" s="16" t="str">
        <f>VLOOKUP(C219,tbl_PRODUCTOS[#Data],2,0)</f>
        <v>Iphone 10</v>
      </c>
      <c r="J219" s="17" t="str">
        <f>VLOOKUP(B219,tbl_CLIENTES[#Data],3,0)</f>
        <v>Uruguay</v>
      </c>
      <c r="K219" s="17" t="str">
        <f>VLOOKUP(B219,tbl_CLIENTES[#Data],5,0)</f>
        <v>Dist 2</v>
      </c>
      <c r="L219" t="str">
        <f>VLOOKUP(MONTH(tbl_PEDIDOS[[#This Row],[FECHA]]),mtz_MESES,2,0
)</f>
        <v>Oct</v>
      </c>
    </row>
    <row r="220" spans="1:12" x14ac:dyDescent="0.25">
      <c r="A220" s="21">
        <v>219</v>
      </c>
      <c r="B220" t="s">
        <v>56</v>
      </c>
      <c r="C220" t="s">
        <v>6</v>
      </c>
      <c r="D220" s="20">
        <v>43388</v>
      </c>
      <c r="E220" s="21">
        <v>24</v>
      </c>
      <c r="F220" s="14">
        <f>VLOOKUP(C220,tbl_PRODUCTOS[],3,0)</f>
        <v>840</v>
      </c>
      <c r="G220" s="15">
        <f t="shared" si="3"/>
        <v>20160</v>
      </c>
      <c r="H220" s="16" t="str">
        <f>VLOOKUP(B220,tbl_CLIENTES[#Data],2,0)</f>
        <v>Tottus</v>
      </c>
      <c r="I220" s="16" t="str">
        <f>VLOOKUP(C220,tbl_PRODUCTOS[#Data],2,0)</f>
        <v>Galaxy S9</v>
      </c>
      <c r="J220" s="17" t="str">
        <f>VLOOKUP(B220,tbl_CLIENTES[#Data],3,0)</f>
        <v>Perú</v>
      </c>
      <c r="K220" s="17" t="str">
        <f>VLOOKUP(B220,tbl_CLIENTES[#Data],5,0)</f>
        <v>Dist 1</v>
      </c>
      <c r="L220" t="str">
        <f>VLOOKUP(MONTH(tbl_PEDIDOS[[#This Row],[FECHA]]),mtz_MESES,2,0
)</f>
        <v>Oct</v>
      </c>
    </row>
    <row r="221" spans="1:12" x14ac:dyDescent="0.25">
      <c r="A221" s="21">
        <v>220</v>
      </c>
      <c r="B221" t="s">
        <v>56</v>
      </c>
      <c r="C221" t="s">
        <v>3</v>
      </c>
      <c r="D221" s="20">
        <v>43388</v>
      </c>
      <c r="E221" s="21">
        <v>18</v>
      </c>
      <c r="F221" s="14">
        <f>VLOOKUP(C221,tbl_PRODUCTOS[],3,0)</f>
        <v>750</v>
      </c>
      <c r="G221" s="15">
        <f t="shared" si="3"/>
        <v>13500</v>
      </c>
      <c r="H221" s="16" t="str">
        <f>VLOOKUP(B221,tbl_CLIENTES[#Data],2,0)</f>
        <v>Tottus</v>
      </c>
      <c r="I221" s="16" t="str">
        <f>VLOOKUP(C221,tbl_PRODUCTOS[#Data],2,0)</f>
        <v>Iphone 9</v>
      </c>
      <c r="J221" s="17" t="str">
        <f>VLOOKUP(B221,tbl_CLIENTES[#Data],3,0)</f>
        <v>Perú</v>
      </c>
      <c r="K221" s="17" t="str">
        <f>VLOOKUP(B221,tbl_CLIENTES[#Data],5,0)</f>
        <v>Dist 1</v>
      </c>
      <c r="L221" t="str">
        <f>VLOOKUP(MONTH(tbl_PEDIDOS[[#This Row],[FECHA]]),mtz_MESES,2,0
)</f>
        <v>Oct</v>
      </c>
    </row>
    <row r="222" spans="1:12" x14ac:dyDescent="0.25">
      <c r="A222" s="21">
        <v>221</v>
      </c>
      <c r="B222" t="s">
        <v>57</v>
      </c>
      <c r="C222" t="s">
        <v>4</v>
      </c>
      <c r="D222" s="20">
        <v>43388</v>
      </c>
      <c r="E222" s="21">
        <v>12</v>
      </c>
      <c r="F222" s="14">
        <f>VLOOKUP(C222,tbl_PRODUCTOS[],3,0)</f>
        <v>980</v>
      </c>
      <c r="G222" s="15">
        <f t="shared" si="3"/>
        <v>11760</v>
      </c>
      <c r="H222" s="16" t="str">
        <f>VLOOKUP(B222,tbl_CLIENTES[#Data],2,0)</f>
        <v>Megamaxi</v>
      </c>
      <c r="I222" s="16" t="str">
        <f>VLOOKUP(C222,tbl_PRODUCTOS[#Data],2,0)</f>
        <v>Iphone 10</v>
      </c>
      <c r="J222" s="17" t="str">
        <f>VLOOKUP(B222,tbl_CLIENTES[#Data],3,0)</f>
        <v>Ecuador</v>
      </c>
      <c r="K222" s="17" t="str">
        <f>VLOOKUP(B222,tbl_CLIENTES[#Data],5,0)</f>
        <v>Dist 1</v>
      </c>
      <c r="L222" t="str">
        <f>VLOOKUP(MONTH(tbl_PEDIDOS[[#This Row],[FECHA]]),mtz_MESES,2,0
)</f>
        <v>Oct</v>
      </c>
    </row>
    <row r="223" spans="1:12" x14ac:dyDescent="0.25">
      <c r="A223" s="21">
        <v>222</v>
      </c>
      <c r="B223" t="s">
        <v>58</v>
      </c>
      <c r="C223" t="s">
        <v>44</v>
      </c>
      <c r="D223" s="20">
        <v>43388</v>
      </c>
      <c r="E223" s="21">
        <v>24</v>
      </c>
      <c r="F223" s="14">
        <f>VLOOKUP(C223,tbl_PRODUCTOS[],3,0)</f>
        <v>670</v>
      </c>
      <c r="G223" s="15">
        <f t="shared" si="3"/>
        <v>16080</v>
      </c>
      <c r="H223" s="16" t="str">
        <f>VLOOKUP(B223,tbl_CLIENTES[#Data],2,0)</f>
        <v>Jumbo/Easy</v>
      </c>
      <c r="I223" s="16" t="str">
        <f>VLOOKUP(C223,tbl_PRODUCTOS[#Data],2,0)</f>
        <v>Galaxy S7</v>
      </c>
      <c r="J223" s="17" t="str">
        <f>VLOOKUP(B223,tbl_CLIENTES[#Data],3,0)</f>
        <v>Argentina</v>
      </c>
      <c r="K223" s="17" t="str">
        <f>VLOOKUP(B223,tbl_CLIENTES[#Data],5,0)</f>
        <v>Dist 2</v>
      </c>
      <c r="L223" t="str">
        <f>VLOOKUP(MONTH(tbl_PEDIDOS[[#This Row],[FECHA]]),mtz_MESES,2,0
)</f>
        <v>Oct</v>
      </c>
    </row>
    <row r="224" spans="1:12" x14ac:dyDescent="0.25">
      <c r="A224" s="21">
        <v>223</v>
      </c>
      <c r="B224" t="s">
        <v>59</v>
      </c>
      <c r="C224" t="s">
        <v>5</v>
      </c>
      <c r="D224" s="20">
        <v>43388</v>
      </c>
      <c r="E224" s="21">
        <v>24</v>
      </c>
      <c r="F224" s="14">
        <f>VLOOKUP(C224,tbl_PRODUCTOS[],3,0)</f>
        <v>760</v>
      </c>
      <c r="G224" s="15">
        <f t="shared" si="3"/>
        <v>18240</v>
      </c>
      <c r="H224" s="16" t="str">
        <f>VLOOKUP(B224,tbl_CLIENTES[#Data],2,0)</f>
        <v>Unilago</v>
      </c>
      <c r="I224" s="16" t="str">
        <f>VLOOKUP(C224,tbl_PRODUCTOS[#Data],2,0)</f>
        <v>Galaxy S8</v>
      </c>
      <c r="J224" s="17" t="str">
        <f>VLOOKUP(B224,tbl_CLIENTES[#Data],3,0)</f>
        <v>Colombia</v>
      </c>
      <c r="K224" s="17" t="str">
        <f>VLOOKUP(B224,tbl_CLIENTES[#Data],5,0)</f>
        <v>Dist 1</v>
      </c>
      <c r="L224" t="str">
        <f>VLOOKUP(MONTH(tbl_PEDIDOS[[#This Row],[FECHA]]),mtz_MESES,2,0
)</f>
        <v>Oct</v>
      </c>
    </row>
    <row r="225" spans="1:12" x14ac:dyDescent="0.25">
      <c r="A225" s="21">
        <v>224</v>
      </c>
      <c r="B225" t="s">
        <v>60</v>
      </c>
      <c r="C225" t="s">
        <v>7</v>
      </c>
      <c r="D225" s="20">
        <v>43388</v>
      </c>
      <c r="E225" s="21">
        <v>18</v>
      </c>
      <c r="F225" s="14">
        <f>VLOOKUP(C225,tbl_PRODUCTOS[],3,0)</f>
        <v>760</v>
      </c>
      <c r="G225" s="15">
        <f t="shared" si="3"/>
        <v>13680</v>
      </c>
      <c r="H225" s="16" t="str">
        <f>VLOOKUP(B225,tbl_CLIENTES[#Data],2,0)</f>
        <v>Ripley</v>
      </c>
      <c r="I225" s="16" t="str">
        <f>VLOOKUP(C225,tbl_PRODUCTOS[#Data],2,0)</f>
        <v>Motorola G2</v>
      </c>
      <c r="J225" s="17" t="str">
        <f>VLOOKUP(B225,tbl_CLIENTES[#Data],3,0)</f>
        <v>Chile</v>
      </c>
      <c r="K225" s="17" t="str">
        <f>VLOOKUP(B225,tbl_CLIENTES[#Data],5,0)</f>
        <v>Dist 2</v>
      </c>
      <c r="L225" t="str">
        <f>VLOOKUP(MONTH(tbl_PEDIDOS[[#This Row],[FECHA]]),mtz_MESES,2,0
)</f>
        <v>Oct</v>
      </c>
    </row>
    <row r="226" spans="1:12" x14ac:dyDescent="0.25">
      <c r="A226" s="21">
        <v>225</v>
      </c>
      <c r="B226" t="s">
        <v>60</v>
      </c>
      <c r="C226" t="s">
        <v>4</v>
      </c>
      <c r="D226" s="20">
        <v>43388</v>
      </c>
      <c r="E226" s="21">
        <v>24</v>
      </c>
      <c r="F226" s="14">
        <f>VLOOKUP(C226,tbl_PRODUCTOS[],3,0)</f>
        <v>980</v>
      </c>
      <c r="G226" s="15">
        <f t="shared" si="3"/>
        <v>23520</v>
      </c>
      <c r="H226" s="16" t="str">
        <f>VLOOKUP(B226,tbl_CLIENTES[#Data],2,0)</f>
        <v>Ripley</v>
      </c>
      <c r="I226" s="16" t="str">
        <f>VLOOKUP(C226,tbl_PRODUCTOS[#Data],2,0)</f>
        <v>Iphone 10</v>
      </c>
      <c r="J226" s="17" t="str">
        <f>VLOOKUP(B226,tbl_CLIENTES[#Data],3,0)</f>
        <v>Chile</v>
      </c>
      <c r="K226" s="17" t="str">
        <f>VLOOKUP(B226,tbl_CLIENTES[#Data],5,0)</f>
        <v>Dist 2</v>
      </c>
      <c r="L226" t="str">
        <f>VLOOKUP(MONTH(tbl_PEDIDOS[[#This Row],[FECHA]]),mtz_MESES,2,0
)</f>
        <v>Oct</v>
      </c>
    </row>
    <row r="227" spans="1:12" x14ac:dyDescent="0.25">
      <c r="A227" s="21">
        <v>226</v>
      </c>
      <c r="B227" t="s">
        <v>55</v>
      </c>
      <c r="C227" t="s">
        <v>44</v>
      </c>
      <c r="D227" s="20">
        <v>43388</v>
      </c>
      <c r="E227" s="21">
        <v>12</v>
      </c>
      <c r="F227" s="14">
        <f>VLOOKUP(C227,tbl_PRODUCTOS[],3,0)</f>
        <v>670</v>
      </c>
      <c r="G227" s="15">
        <f t="shared" si="3"/>
        <v>8040</v>
      </c>
      <c r="H227" s="16" t="str">
        <f>VLOOKUP(B227,tbl_CLIENTES[#Data],2,0)</f>
        <v>Disco</v>
      </c>
      <c r="I227" s="16" t="str">
        <f>VLOOKUP(C227,tbl_PRODUCTOS[#Data],2,0)</f>
        <v>Galaxy S7</v>
      </c>
      <c r="J227" s="17" t="str">
        <f>VLOOKUP(B227,tbl_CLIENTES[#Data],3,0)</f>
        <v>Uruguay</v>
      </c>
      <c r="K227" s="17" t="str">
        <f>VLOOKUP(B227,tbl_CLIENTES[#Data],5,0)</f>
        <v>Dist 2</v>
      </c>
      <c r="L227" t="str">
        <f>VLOOKUP(MONTH(tbl_PEDIDOS[[#This Row],[FECHA]]),mtz_MESES,2,0
)</f>
        <v>Oct</v>
      </c>
    </row>
    <row r="228" spans="1:12" x14ac:dyDescent="0.25">
      <c r="A228" s="21">
        <v>227</v>
      </c>
      <c r="B228" t="s">
        <v>54</v>
      </c>
      <c r="C228" t="s">
        <v>5</v>
      </c>
      <c r="D228" s="20">
        <v>43388</v>
      </c>
      <c r="E228" s="21">
        <v>24</v>
      </c>
      <c r="F228" s="14">
        <f>VLOOKUP(C228,tbl_PRODUCTOS[],3,0)</f>
        <v>760</v>
      </c>
      <c r="G228" s="15">
        <f t="shared" si="3"/>
        <v>18240</v>
      </c>
      <c r="H228" s="16" t="str">
        <f>VLOOKUP(B228,tbl_CLIENTES[#Data],2,0)</f>
        <v>Jumbo</v>
      </c>
      <c r="I228" s="16" t="str">
        <f>VLOOKUP(C228,tbl_PRODUCTOS[#Data],2,0)</f>
        <v>Galaxy S8</v>
      </c>
      <c r="J228" s="17" t="str">
        <f>VLOOKUP(B228,tbl_CLIENTES[#Data],3,0)</f>
        <v>Chile</v>
      </c>
      <c r="K228" s="17" t="str">
        <f>VLOOKUP(B228,tbl_CLIENTES[#Data],5,0)</f>
        <v>Dist 2</v>
      </c>
      <c r="L228" t="str">
        <f>VLOOKUP(MONTH(tbl_PEDIDOS[[#This Row],[FECHA]]),mtz_MESES,2,0
)</f>
        <v>Oct</v>
      </c>
    </row>
    <row r="229" spans="1:12" x14ac:dyDescent="0.25">
      <c r="A229" s="21">
        <v>228</v>
      </c>
      <c r="B229" t="s">
        <v>53</v>
      </c>
      <c r="C229" t="s">
        <v>6</v>
      </c>
      <c r="D229" s="20">
        <v>43388</v>
      </c>
      <c r="E229" s="21">
        <v>36</v>
      </c>
      <c r="F229" s="14">
        <f>VLOOKUP(C229,tbl_PRODUCTOS[],3,0)</f>
        <v>840</v>
      </c>
      <c r="G229" s="15">
        <f t="shared" si="3"/>
        <v>30240</v>
      </c>
      <c r="H229" s="16" t="str">
        <f>VLOOKUP(B229,tbl_CLIENTES[#Data],2,0)</f>
        <v>Éxito</v>
      </c>
      <c r="I229" s="16" t="str">
        <f>VLOOKUP(C229,tbl_PRODUCTOS[#Data],2,0)</f>
        <v>Galaxy S9</v>
      </c>
      <c r="J229" s="17" t="str">
        <f>VLOOKUP(B229,tbl_CLIENTES[#Data],3,0)</f>
        <v>Colombia</v>
      </c>
      <c r="K229" s="17" t="str">
        <f>VLOOKUP(B229,tbl_CLIENTES[#Data],5,0)</f>
        <v>Dist 1</v>
      </c>
      <c r="L229" t="str">
        <f>VLOOKUP(MONTH(tbl_PEDIDOS[[#This Row],[FECHA]]),mtz_MESES,2,0
)</f>
        <v>Oct</v>
      </c>
    </row>
    <row r="230" spans="1:12" x14ac:dyDescent="0.25">
      <c r="A230" s="21">
        <v>229</v>
      </c>
      <c r="B230" t="s">
        <v>53</v>
      </c>
      <c r="C230" t="s">
        <v>45</v>
      </c>
      <c r="D230" s="20">
        <v>43388</v>
      </c>
      <c r="E230" s="21">
        <v>36</v>
      </c>
      <c r="F230" s="14">
        <f>VLOOKUP(C230,tbl_PRODUCTOS[],3,0)</f>
        <v>870</v>
      </c>
      <c r="G230" s="15">
        <f t="shared" si="3"/>
        <v>31320</v>
      </c>
      <c r="H230" s="16" t="str">
        <f>VLOOKUP(B230,tbl_CLIENTES[#Data],2,0)</f>
        <v>Éxito</v>
      </c>
      <c r="I230" s="16" t="str">
        <f>VLOOKUP(C230,tbl_PRODUCTOS[#Data],2,0)</f>
        <v>Motorola G3</v>
      </c>
      <c r="J230" s="17" t="str">
        <f>VLOOKUP(B230,tbl_CLIENTES[#Data],3,0)</f>
        <v>Colombia</v>
      </c>
      <c r="K230" s="17" t="str">
        <f>VLOOKUP(B230,tbl_CLIENTES[#Data],5,0)</f>
        <v>Dist 1</v>
      </c>
      <c r="L230" t="str">
        <f>VLOOKUP(MONTH(tbl_PEDIDOS[[#This Row],[FECHA]]),mtz_MESES,2,0
)</f>
        <v>Oct</v>
      </c>
    </row>
    <row r="231" spans="1:12" x14ac:dyDescent="0.25">
      <c r="A231" s="21">
        <v>230</v>
      </c>
      <c r="B231" t="s">
        <v>56</v>
      </c>
      <c r="C231" t="s">
        <v>46</v>
      </c>
      <c r="D231" s="20">
        <v>43388</v>
      </c>
      <c r="E231" s="21">
        <v>12</v>
      </c>
      <c r="F231" s="14">
        <f>VLOOKUP(C231,tbl_PRODUCTOS[],3,0)</f>
        <v>680</v>
      </c>
      <c r="G231" s="15">
        <f t="shared" si="3"/>
        <v>8160</v>
      </c>
      <c r="H231" s="16" t="str">
        <f>VLOOKUP(B231,tbl_CLIENTES[#Data],2,0)</f>
        <v>Tottus</v>
      </c>
      <c r="I231" s="16" t="str">
        <f>VLOOKUP(C231,tbl_PRODUCTOS[#Data],2,0)</f>
        <v>Sony</v>
      </c>
      <c r="J231" s="17" t="str">
        <f>VLOOKUP(B231,tbl_CLIENTES[#Data],3,0)</f>
        <v>Perú</v>
      </c>
      <c r="K231" s="17" t="str">
        <f>VLOOKUP(B231,tbl_CLIENTES[#Data],5,0)</f>
        <v>Dist 1</v>
      </c>
      <c r="L231" t="str">
        <f>VLOOKUP(MONTH(tbl_PEDIDOS[[#This Row],[FECHA]]),mtz_MESES,2,0
)</f>
        <v>Oct</v>
      </c>
    </row>
    <row r="232" spans="1:12" x14ac:dyDescent="0.25">
      <c r="A232" s="21">
        <v>231</v>
      </c>
      <c r="B232" t="s">
        <v>57</v>
      </c>
      <c r="C232" t="s">
        <v>3</v>
      </c>
      <c r="D232" s="20">
        <v>43388</v>
      </c>
      <c r="E232" s="21">
        <v>24</v>
      </c>
      <c r="F232" s="14">
        <f>VLOOKUP(C232,tbl_PRODUCTOS[],3,0)</f>
        <v>750</v>
      </c>
      <c r="G232" s="15">
        <f t="shared" si="3"/>
        <v>18000</v>
      </c>
      <c r="H232" s="16" t="str">
        <f>VLOOKUP(B232,tbl_CLIENTES[#Data],2,0)</f>
        <v>Megamaxi</v>
      </c>
      <c r="I232" s="16" t="str">
        <f>VLOOKUP(C232,tbl_PRODUCTOS[#Data],2,0)</f>
        <v>Iphone 9</v>
      </c>
      <c r="J232" s="17" t="str">
        <f>VLOOKUP(B232,tbl_CLIENTES[#Data],3,0)</f>
        <v>Ecuador</v>
      </c>
      <c r="K232" s="17" t="str">
        <f>VLOOKUP(B232,tbl_CLIENTES[#Data],5,0)</f>
        <v>Dist 1</v>
      </c>
      <c r="L232" t="str">
        <f>VLOOKUP(MONTH(tbl_PEDIDOS[[#This Row],[FECHA]]),mtz_MESES,2,0
)</f>
        <v>Oct</v>
      </c>
    </row>
    <row r="233" spans="1:12" x14ac:dyDescent="0.25">
      <c r="A233" s="21">
        <v>232</v>
      </c>
      <c r="B233" t="s">
        <v>58</v>
      </c>
      <c r="C233" t="s">
        <v>46</v>
      </c>
      <c r="D233" s="20">
        <v>43388</v>
      </c>
      <c r="E233" s="21">
        <v>36</v>
      </c>
      <c r="F233" s="14">
        <f>VLOOKUP(C233,tbl_PRODUCTOS[],3,0)</f>
        <v>680</v>
      </c>
      <c r="G233" s="15">
        <f t="shared" si="3"/>
        <v>24480</v>
      </c>
      <c r="H233" s="16" t="str">
        <f>VLOOKUP(B233,tbl_CLIENTES[#Data],2,0)</f>
        <v>Jumbo/Easy</v>
      </c>
      <c r="I233" s="16" t="str">
        <f>VLOOKUP(C233,tbl_PRODUCTOS[#Data],2,0)</f>
        <v>Sony</v>
      </c>
      <c r="J233" s="17" t="str">
        <f>VLOOKUP(B233,tbl_CLIENTES[#Data],3,0)</f>
        <v>Argentina</v>
      </c>
      <c r="K233" s="17" t="str">
        <f>VLOOKUP(B233,tbl_CLIENTES[#Data],5,0)</f>
        <v>Dist 2</v>
      </c>
      <c r="L233" t="str">
        <f>VLOOKUP(MONTH(tbl_PEDIDOS[[#This Row],[FECHA]]),mtz_MESES,2,0
)</f>
        <v>Oct</v>
      </c>
    </row>
    <row r="234" spans="1:12" x14ac:dyDescent="0.25">
      <c r="A234" s="21">
        <v>233</v>
      </c>
      <c r="B234" t="s">
        <v>59</v>
      </c>
      <c r="C234" t="s">
        <v>7</v>
      </c>
      <c r="D234" s="20">
        <v>43388</v>
      </c>
      <c r="E234" s="21">
        <v>36</v>
      </c>
      <c r="F234" s="14">
        <f>VLOOKUP(C234,tbl_PRODUCTOS[],3,0)</f>
        <v>760</v>
      </c>
      <c r="G234" s="15">
        <f t="shared" si="3"/>
        <v>27360</v>
      </c>
      <c r="H234" s="16" t="str">
        <f>VLOOKUP(B234,tbl_CLIENTES[#Data],2,0)</f>
        <v>Unilago</v>
      </c>
      <c r="I234" s="16" t="str">
        <f>VLOOKUP(C234,tbl_PRODUCTOS[#Data],2,0)</f>
        <v>Motorola G2</v>
      </c>
      <c r="J234" s="17" t="str">
        <f>VLOOKUP(B234,tbl_CLIENTES[#Data],3,0)</f>
        <v>Colombia</v>
      </c>
      <c r="K234" s="17" t="str">
        <f>VLOOKUP(B234,tbl_CLIENTES[#Data],5,0)</f>
        <v>Dist 1</v>
      </c>
      <c r="L234" t="str">
        <f>VLOOKUP(MONTH(tbl_PEDIDOS[[#This Row],[FECHA]]),mtz_MESES,2,0
)</f>
        <v>Oct</v>
      </c>
    </row>
    <row r="235" spans="1:12" x14ac:dyDescent="0.25">
      <c r="A235" s="21">
        <v>234</v>
      </c>
      <c r="B235" t="s">
        <v>60</v>
      </c>
      <c r="C235" t="s">
        <v>6</v>
      </c>
      <c r="D235" s="20">
        <v>43388</v>
      </c>
      <c r="E235" s="21">
        <v>18</v>
      </c>
      <c r="F235" s="14">
        <f>VLOOKUP(C235,tbl_PRODUCTOS[],3,0)</f>
        <v>840</v>
      </c>
      <c r="G235" s="15">
        <f t="shared" si="3"/>
        <v>15120</v>
      </c>
      <c r="H235" s="16" t="str">
        <f>VLOOKUP(B235,tbl_CLIENTES[#Data],2,0)</f>
        <v>Ripley</v>
      </c>
      <c r="I235" s="16" t="str">
        <f>VLOOKUP(C235,tbl_PRODUCTOS[#Data],2,0)</f>
        <v>Galaxy S9</v>
      </c>
      <c r="J235" s="17" t="str">
        <f>VLOOKUP(B235,tbl_CLIENTES[#Data],3,0)</f>
        <v>Chile</v>
      </c>
      <c r="K235" s="17" t="str">
        <f>VLOOKUP(B235,tbl_CLIENTES[#Data],5,0)</f>
        <v>Dist 2</v>
      </c>
      <c r="L235" t="str">
        <f>VLOOKUP(MONTH(tbl_PEDIDOS[[#This Row],[FECHA]]),mtz_MESES,2,0
)</f>
        <v>Oct</v>
      </c>
    </row>
    <row r="236" spans="1:12" x14ac:dyDescent="0.25">
      <c r="A236" s="21">
        <v>235</v>
      </c>
      <c r="B236" t="s">
        <v>55</v>
      </c>
      <c r="C236" t="s">
        <v>3</v>
      </c>
      <c r="D236" s="20">
        <v>43388</v>
      </c>
      <c r="E236" s="21">
        <v>12</v>
      </c>
      <c r="F236" s="14">
        <f>VLOOKUP(C236,tbl_PRODUCTOS[],3,0)</f>
        <v>750</v>
      </c>
      <c r="G236" s="15">
        <f t="shared" si="3"/>
        <v>9000</v>
      </c>
      <c r="H236" s="16" t="str">
        <f>VLOOKUP(B236,tbl_CLIENTES[#Data],2,0)</f>
        <v>Disco</v>
      </c>
      <c r="I236" s="16" t="str">
        <f>VLOOKUP(C236,tbl_PRODUCTOS[#Data],2,0)</f>
        <v>Iphone 9</v>
      </c>
      <c r="J236" s="17" t="str">
        <f>VLOOKUP(B236,tbl_CLIENTES[#Data],3,0)</f>
        <v>Uruguay</v>
      </c>
      <c r="K236" s="17" t="str">
        <f>VLOOKUP(B236,tbl_CLIENTES[#Data],5,0)</f>
        <v>Dist 2</v>
      </c>
      <c r="L236" t="str">
        <f>VLOOKUP(MONTH(tbl_PEDIDOS[[#This Row],[FECHA]]),mtz_MESES,2,0
)</f>
        <v>Oct</v>
      </c>
    </row>
    <row r="237" spans="1:12" x14ac:dyDescent="0.25">
      <c r="A237" s="21">
        <v>236</v>
      </c>
      <c r="B237" t="s">
        <v>54</v>
      </c>
      <c r="C237" t="s">
        <v>4</v>
      </c>
      <c r="D237" s="20">
        <v>43388</v>
      </c>
      <c r="E237" s="21">
        <v>36</v>
      </c>
      <c r="F237" s="14">
        <f>VLOOKUP(C237,tbl_PRODUCTOS[],3,0)</f>
        <v>980</v>
      </c>
      <c r="G237" s="15">
        <f t="shared" si="3"/>
        <v>35280</v>
      </c>
      <c r="H237" s="16" t="str">
        <f>VLOOKUP(B237,tbl_CLIENTES[#Data],2,0)</f>
        <v>Jumbo</v>
      </c>
      <c r="I237" s="16" t="str">
        <f>VLOOKUP(C237,tbl_PRODUCTOS[#Data],2,0)</f>
        <v>Iphone 10</v>
      </c>
      <c r="J237" s="17" t="str">
        <f>VLOOKUP(B237,tbl_CLIENTES[#Data],3,0)</f>
        <v>Chile</v>
      </c>
      <c r="K237" s="17" t="str">
        <f>VLOOKUP(B237,tbl_CLIENTES[#Data],5,0)</f>
        <v>Dist 2</v>
      </c>
      <c r="L237" t="str">
        <f>VLOOKUP(MONTH(tbl_PEDIDOS[[#This Row],[FECHA]]),mtz_MESES,2,0
)</f>
        <v>Oct</v>
      </c>
    </row>
    <row r="238" spans="1:12" x14ac:dyDescent="0.25">
      <c r="A238" s="21">
        <v>237</v>
      </c>
      <c r="B238" t="s">
        <v>54</v>
      </c>
      <c r="C238" t="s">
        <v>44</v>
      </c>
      <c r="D238" s="20">
        <v>43419</v>
      </c>
      <c r="E238" s="21">
        <v>36</v>
      </c>
      <c r="F238" s="14">
        <f>VLOOKUP(C238,tbl_PRODUCTOS[],3,0)</f>
        <v>670</v>
      </c>
      <c r="G238" s="15">
        <f t="shared" si="3"/>
        <v>24120</v>
      </c>
      <c r="H238" s="16" t="str">
        <f>VLOOKUP(B238,tbl_CLIENTES[#Data],2,0)</f>
        <v>Jumbo</v>
      </c>
      <c r="I238" s="16" t="str">
        <f>VLOOKUP(C238,tbl_PRODUCTOS[#Data],2,0)</f>
        <v>Galaxy S7</v>
      </c>
      <c r="J238" s="17" t="str">
        <f>VLOOKUP(B238,tbl_CLIENTES[#Data],3,0)</f>
        <v>Chile</v>
      </c>
      <c r="K238" s="17" t="str">
        <f>VLOOKUP(B238,tbl_CLIENTES[#Data],5,0)</f>
        <v>Dist 2</v>
      </c>
      <c r="L238" t="str">
        <f>VLOOKUP(MONTH(tbl_PEDIDOS[[#This Row],[FECHA]]),mtz_MESES,2,0
)</f>
        <v>Nov</v>
      </c>
    </row>
    <row r="239" spans="1:12" x14ac:dyDescent="0.25">
      <c r="A239" s="21">
        <v>238</v>
      </c>
      <c r="B239" t="s">
        <v>55</v>
      </c>
      <c r="C239" t="s">
        <v>5</v>
      </c>
      <c r="D239" s="20">
        <v>43419</v>
      </c>
      <c r="E239" s="21">
        <v>18</v>
      </c>
      <c r="F239" s="14">
        <f>VLOOKUP(C239,tbl_PRODUCTOS[],3,0)</f>
        <v>760</v>
      </c>
      <c r="G239" s="15">
        <f t="shared" si="3"/>
        <v>13680</v>
      </c>
      <c r="H239" s="16" t="str">
        <f>VLOOKUP(B239,tbl_CLIENTES[#Data],2,0)</f>
        <v>Disco</v>
      </c>
      <c r="I239" s="16" t="str">
        <f>VLOOKUP(C239,tbl_PRODUCTOS[#Data],2,0)</f>
        <v>Galaxy S8</v>
      </c>
      <c r="J239" s="17" t="str">
        <f>VLOOKUP(B239,tbl_CLIENTES[#Data],3,0)</f>
        <v>Uruguay</v>
      </c>
      <c r="K239" s="17" t="str">
        <f>VLOOKUP(B239,tbl_CLIENTES[#Data],5,0)</f>
        <v>Dist 2</v>
      </c>
      <c r="L239" t="str">
        <f>VLOOKUP(MONTH(tbl_PEDIDOS[[#This Row],[FECHA]]),mtz_MESES,2,0
)</f>
        <v>Nov</v>
      </c>
    </row>
    <row r="240" spans="1:12" x14ac:dyDescent="0.25">
      <c r="A240" s="21">
        <v>239</v>
      </c>
      <c r="B240" t="s">
        <v>55</v>
      </c>
      <c r="C240" t="s">
        <v>3</v>
      </c>
      <c r="D240" s="20">
        <v>43419</v>
      </c>
      <c r="E240" s="21">
        <v>12</v>
      </c>
      <c r="F240" s="14">
        <f>VLOOKUP(C240,tbl_PRODUCTOS[],3,0)</f>
        <v>750</v>
      </c>
      <c r="G240" s="15">
        <f t="shared" si="3"/>
        <v>9000</v>
      </c>
      <c r="H240" s="16" t="str">
        <f>VLOOKUP(B240,tbl_CLIENTES[#Data],2,0)</f>
        <v>Disco</v>
      </c>
      <c r="I240" s="16" t="str">
        <f>VLOOKUP(C240,tbl_PRODUCTOS[#Data],2,0)</f>
        <v>Iphone 9</v>
      </c>
      <c r="J240" s="17" t="str">
        <f>VLOOKUP(B240,tbl_CLIENTES[#Data],3,0)</f>
        <v>Uruguay</v>
      </c>
      <c r="K240" s="17" t="str">
        <f>VLOOKUP(B240,tbl_CLIENTES[#Data],5,0)</f>
        <v>Dist 2</v>
      </c>
      <c r="L240" t="str">
        <f>VLOOKUP(MONTH(tbl_PEDIDOS[[#This Row],[FECHA]]),mtz_MESES,2,0
)</f>
        <v>Nov</v>
      </c>
    </row>
    <row r="241" spans="1:12" x14ac:dyDescent="0.25">
      <c r="A241" s="21">
        <v>240</v>
      </c>
      <c r="B241" t="s">
        <v>56</v>
      </c>
      <c r="C241" t="s">
        <v>4</v>
      </c>
      <c r="D241" s="20">
        <v>43419</v>
      </c>
      <c r="E241" s="21">
        <v>36</v>
      </c>
      <c r="F241" s="14">
        <f>VLOOKUP(C241,tbl_PRODUCTOS[],3,0)</f>
        <v>980</v>
      </c>
      <c r="G241" s="15">
        <f t="shared" si="3"/>
        <v>35280</v>
      </c>
      <c r="H241" s="16" t="str">
        <f>VLOOKUP(B241,tbl_CLIENTES[#Data],2,0)</f>
        <v>Tottus</v>
      </c>
      <c r="I241" s="16" t="str">
        <f>VLOOKUP(C241,tbl_PRODUCTOS[#Data],2,0)</f>
        <v>Iphone 10</v>
      </c>
      <c r="J241" s="17" t="str">
        <f>VLOOKUP(B241,tbl_CLIENTES[#Data],3,0)</f>
        <v>Perú</v>
      </c>
      <c r="K241" s="17" t="str">
        <f>VLOOKUP(B241,tbl_CLIENTES[#Data],5,0)</f>
        <v>Dist 1</v>
      </c>
      <c r="L241" t="str">
        <f>VLOOKUP(MONTH(tbl_PEDIDOS[[#This Row],[FECHA]]),mtz_MESES,2,0
)</f>
        <v>Nov</v>
      </c>
    </row>
    <row r="242" spans="1:12" x14ac:dyDescent="0.25">
      <c r="A242" s="21">
        <v>241</v>
      </c>
      <c r="B242" t="s">
        <v>53</v>
      </c>
      <c r="C242" t="s">
        <v>44</v>
      </c>
      <c r="D242" s="20">
        <v>43419</v>
      </c>
      <c r="E242" s="21">
        <v>36</v>
      </c>
      <c r="F242" s="14">
        <f>VLOOKUP(C242,tbl_PRODUCTOS[],3,0)</f>
        <v>670</v>
      </c>
      <c r="G242" s="15">
        <f t="shared" si="3"/>
        <v>24120</v>
      </c>
      <c r="H242" s="16" t="str">
        <f>VLOOKUP(B242,tbl_CLIENTES[#Data],2,0)</f>
        <v>Éxito</v>
      </c>
      <c r="I242" s="16" t="str">
        <f>VLOOKUP(C242,tbl_PRODUCTOS[#Data],2,0)</f>
        <v>Galaxy S7</v>
      </c>
      <c r="J242" s="17" t="str">
        <f>VLOOKUP(B242,tbl_CLIENTES[#Data],3,0)</f>
        <v>Colombia</v>
      </c>
      <c r="K242" s="17" t="str">
        <f>VLOOKUP(B242,tbl_CLIENTES[#Data],5,0)</f>
        <v>Dist 1</v>
      </c>
      <c r="L242" t="str">
        <f>VLOOKUP(MONTH(tbl_PEDIDOS[[#This Row],[FECHA]]),mtz_MESES,2,0
)</f>
        <v>Nov</v>
      </c>
    </row>
    <row r="243" spans="1:12" x14ac:dyDescent="0.25">
      <c r="A243" s="21">
        <v>242</v>
      </c>
      <c r="B243" t="s">
        <v>53</v>
      </c>
      <c r="C243" t="s">
        <v>5</v>
      </c>
      <c r="D243" s="20">
        <v>43419</v>
      </c>
      <c r="E243" s="21">
        <v>24</v>
      </c>
      <c r="F243" s="14">
        <f>VLOOKUP(C243,tbl_PRODUCTOS[],3,0)</f>
        <v>760</v>
      </c>
      <c r="G243" s="15">
        <f t="shared" si="3"/>
        <v>18240</v>
      </c>
      <c r="H243" s="16" t="str">
        <f>VLOOKUP(B243,tbl_CLIENTES[#Data],2,0)</f>
        <v>Éxito</v>
      </c>
      <c r="I243" s="16" t="str">
        <f>VLOOKUP(C243,tbl_PRODUCTOS[#Data],2,0)</f>
        <v>Galaxy S8</v>
      </c>
      <c r="J243" s="17" t="str">
        <f>VLOOKUP(B243,tbl_CLIENTES[#Data],3,0)</f>
        <v>Colombia</v>
      </c>
      <c r="K243" s="17" t="str">
        <f>VLOOKUP(B243,tbl_CLIENTES[#Data],5,0)</f>
        <v>Dist 1</v>
      </c>
      <c r="L243" t="str">
        <f>VLOOKUP(MONTH(tbl_PEDIDOS[[#This Row],[FECHA]]),mtz_MESES,2,0
)</f>
        <v>Nov</v>
      </c>
    </row>
    <row r="244" spans="1:12" x14ac:dyDescent="0.25">
      <c r="A244" s="21">
        <v>243</v>
      </c>
      <c r="B244" t="s">
        <v>54</v>
      </c>
      <c r="C244" t="s">
        <v>6</v>
      </c>
      <c r="D244" s="20">
        <v>43419</v>
      </c>
      <c r="E244" s="21">
        <v>18</v>
      </c>
      <c r="F244" s="14">
        <f>VLOOKUP(C244,tbl_PRODUCTOS[],3,0)</f>
        <v>840</v>
      </c>
      <c r="G244" s="15">
        <f t="shared" si="3"/>
        <v>15120</v>
      </c>
      <c r="H244" s="16" t="str">
        <f>VLOOKUP(B244,tbl_CLIENTES[#Data],2,0)</f>
        <v>Jumbo</v>
      </c>
      <c r="I244" s="16" t="str">
        <f>VLOOKUP(C244,tbl_PRODUCTOS[#Data],2,0)</f>
        <v>Galaxy S9</v>
      </c>
      <c r="J244" s="17" t="str">
        <f>VLOOKUP(B244,tbl_CLIENTES[#Data],3,0)</f>
        <v>Chile</v>
      </c>
      <c r="K244" s="17" t="str">
        <f>VLOOKUP(B244,tbl_CLIENTES[#Data],5,0)</f>
        <v>Dist 2</v>
      </c>
      <c r="L244" t="str">
        <f>VLOOKUP(MONTH(tbl_PEDIDOS[[#This Row],[FECHA]]),mtz_MESES,2,0
)</f>
        <v>Nov</v>
      </c>
    </row>
    <row r="245" spans="1:12" x14ac:dyDescent="0.25">
      <c r="A245" s="21">
        <v>244</v>
      </c>
      <c r="B245" t="s">
        <v>54</v>
      </c>
      <c r="C245" t="s">
        <v>7</v>
      </c>
      <c r="D245" s="20">
        <v>43419</v>
      </c>
      <c r="E245" s="21">
        <v>12</v>
      </c>
      <c r="F245" s="14">
        <f>VLOOKUP(C245,tbl_PRODUCTOS[],3,0)</f>
        <v>760</v>
      </c>
      <c r="G245" s="15">
        <f t="shared" si="3"/>
        <v>9120</v>
      </c>
      <c r="H245" s="16" t="str">
        <f>VLOOKUP(B245,tbl_CLIENTES[#Data],2,0)</f>
        <v>Jumbo</v>
      </c>
      <c r="I245" s="16" t="str">
        <f>VLOOKUP(C245,tbl_PRODUCTOS[#Data],2,0)</f>
        <v>Motorola G2</v>
      </c>
      <c r="J245" s="17" t="str">
        <f>VLOOKUP(B245,tbl_CLIENTES[#Data],3,0)</f>
        <v>Chile</v>
      </c>
      <c r="K245" s="17" t="str">
        <f>VLOOKUP(B245,tbl_CLIENTES[#Data],5,0)</f>
        <v>Dist 2</v>
      </c>
      <c r="L245" t="str">
        <f>VLOOKUP(MONTH(tbl_PEDIDOS[[#This Row],[FECHA]]),mtz_MESES,2,0
)</f>
        <v>Nov</v>
      </c>
    </row>
    <row r="246" spans="1:12" x14ac:dyDescent="0.25">
      <c r="A246" s="21">
        <v>245</v>
      </c>
      <c r="B246" t="s">
        <v>54</v>
      </c>
      <c r="C246" t="s">
        <v>3</v>
      </c>
      <c r="D246" s="20">
        <v>43419</v>
      </c>
      <c r="E246" s="21">
        <v>18</v>
      </c>
      <c r="F246" s="14">
        <f>VLOOKUP(C246,tbl_PRODUCTOS[],3,0)</f>
        <v>750</v>
      </c>
      <c r="G246" s="15">
        <f t="shared" si="3"/>
        <v>13500</v>
      </c>
      <c r="H246" s="16" t="str">
        <f>VLOOKUP(B246,tbl_CLIENTES[#Data],2,0)</f>
        <v>Jumbo</v>
      </c>
      <c r="I246" s="16" t="str">
        <f>VLOOKUP(C246,tbl_PRODUCTOS[#Data],2,0)</f>
        <v>Iphone 9</v>
      </c>
      <c r="J246" s="17" t="str">
        <f>VLOOKUP(B246,tbl_CLIENTES[#Data],3,0)</f>
        <v>Chile</v>
      </c>
      <c r="K246" s="17" t="str">
        <f>VLOOKUP(B246,tbl_CLIENTES[#Data],5,0)</f>
        <v>Dist 2</v>
      </c>
      <c r="L246" t="str">
        <f>VLOOKUP(MONTH(tbl_PEDIDOS[[#This Row],[FECHA]]),mtz_MESES,2,0
)</f>
        <v>Nov</v>
      </c>
    </row>
    <row r="247" spans="1:12" x14ac:dyDescent="0.25">
      <c r="A247" s="21">
        <v>246</v>
      </c>
      <c r="B247" t="s">
        <v>55</v>
      </c>
      <c r="C247" t="s">
        <v>46</v>
      </c>
      <c r="D247" s="20">
        <v>43419</v>
      </c>
      <c r="E247" s="21">
        <v>24</v>
      </c>
      <c r="F247" s="14">
        <f>VLOOKUP(C247,tbl_PRODUCTOS[],3,0)</f>
        <v>680</v>
      </c>
      <c r="G247" s="15">
        <f t="shared" si="3"/>
        <v>16320</v>
      </c>
      <c r="H247" s="16" t="str">
        <f>VLOOKUP(B247,tbl_CLIENTES[#Data],2,0)</f>
        <v>Disco</v>
      </c>
      <c r="I247" s="16" t="str">
        <f>VLOOKUP(C247,tbl_PRODUCTOS[#Data],2,0)</f>
        <v>Sony</v>
      </c>
      <c r="J247" s="17" t="str">
        <f>VLOOKUP(B247,tbl_CLIENTES[#Data],3,0)</f>
        <v>Uruguay</v>
      </c>
      <c r="K247" s="17" t="str">
        <f>VLOOKUP(B247,tbl_CLIENTES[#Data],5,0)</f>
        <v>Dist 2</v>
      </c>
      <c r="L247" t="str">
        <f>VLOOKUP(MONTH(tbl_PEDIDOS[[#This Row],[FECHA]]),mtz_MESES,2,0
)</f>
        <v>Nov</v>
      </c>
    </row>
    <row r="248" spans="1:12" x14ac:dyDescent="0.25">
      <c r="A248" s="21">
        <v>247</v>
      </c>
      <c r="B248" t="s">
        <v>55</v>
      </c>
      <c r="C248" t="s">
        <v>6</v>
      </c>
      <c r="D248" s="20">
        <v>43419</v>
      </c>
      <c r="E248" s="21">
        <v>12</v>
      </c>
      <c r="F248" s="14">
        <f>VLOOKUP(C248,tbl_PRODUCTOS[],3,0)</f>
        <v>840</v>
      </c>
      <c r="G248" s="15">
        <f t="shared" si="3"/>
        <v>10080</v>
      </c>
      <c r="H248" s="16" t="str">
        <f>VLOOKUP(B248,tbl_CLIENTES[#Data],2,0)</f>
        <v>Disco</v>
      </c>
      <c r="I248" s="16" t="str">
        <f>VLOOKUP(C248,tbl_PRODUCTOS[#Data],2,0)</f>
        <v>Galaxy S9</v>
      </c>
      <c r="J248" s="17" t="str">
        <f>VLOOKUP(B248,tbl_CLIENTES[#Data],3,0)</f>
        <v>Uruguay</v>
      </c>
      <c r="K248" s="17" t="str">
        <f>VLOOKUP(B248,tbl_CLIENTES[#Data],5,0)</f>
        <v>Dist 2</v>
      </c>
      <c r="L248" t="str">
        <f>VLOOKUP(MONTH(tbl_PEDIDOS[[#This Row],[FECHA]]),mtz_MESES,2,0
)</f>
        <v>Nov</v>
      </c>
    </row>
    <row r="249" spans="1:12" x14ac:dyDescent="0.25">
      <c r="A249" s="21">
        <v>248</v>
      </c>
      <c r="B249" t="s">
        <v>56</v>
      </c>
      <c r="C249" t="s">
        <v>46</v>
      </c>
      <c r="D249" s="20">
        <v>43419</v>
      </c>
      <c r="E249" s="21">
        <v>24</v>
      </c>
      <c r="F249" s="14">
        <f>VLOOKUP(C249,tbl_PRODUCTOS[],3,0)</f>
        <v>680</v>
      </c>
      <c r="G249" s="15">
        <f t="shared" si="3"/>
        <v>16320</v>
      </c>
      <c r="H249" s="16" t="str">
        <f>VLOOKUP(B249,tbl_CLIENTES[#Data],2,0)</f>
        <v>Tottus</v>
      </c>
      <c r="I249" s="16" t="str">
        <f>VLOOKUP(C249,tbl_PRODUCTOS[#Data],2,0)</f>
        <v>Sony</v>
      </c>
      <c r="J249" s="17" t="str">
        <f>VLOOKUP(B249,tbl_CLIENTES[#Data],3,0)</f>
        <v>Perú</v>
      </c>
      <c r="K249" s="17" t="str">
        <f>VLOOKUP(B249,tbl_CLIENTES[#Data],5,0)</f>
        <v>Dist 1</v>
      </c>
      <c r="L249" t="str">
        <f>VLOOKUP(MONTH(tbl_PEDIDOS[[#This Row],[FECHA]]),mtz_MESES,2,0
)</f>
        <v>Nov</v>
      </c>
    </row>
    <row r="250" spans="1:12" x14ac:dyDescent="0.25">
      <c r="A250" s="21">
        <v>249</v>
      </c>
      <c r="B250" t="s">
        <v>56</v>
      </c>
      <c r="C250" t="s">
        <v>6</v>
      </c>
      <c r="D250" s="20">
        <v>43419</v>
      </c>
      <c r="E250" s="21">
        <v>24</v>
      </c>
      <c r="F250" s="14">
        <f>VLOOKUP(C250,tbl_PRODUCTOS[],3,0)</f>
        <v>840</v>
      </c>
      <c r="G250" s="15">
        <f t="shared" si="3"/>
        <v>20160</v>
      </c>
      <c r="H250" s="16" t="str">
        <f>VLOOKUP(B250,tbl_CLIENTES[#Data],2,0)</f>
        <v>Tottus</v>
      </c>
      <c r="I250" s="16" t="str">
        <f>VLOOKUP(C250,tbl_PRODUCTOS[#Data],2,0)</f>
        <v>Galaxy S9</v>
      </c>
      <c r="J250" s="17" t="str">
        <f>VLOOKUP(B250,tbl_CLIENTES[#Data],3,0)</f>
        <v>Perú</v>
      </c>
      <c r="K250" s="17" t="str">
        <f>VLOOKUP(B250,tbl_CLIENTES[#Data],5,0)</f>
        <v>Dist 1</v>
      </c>
      <c r="L250" t="str">
        <f>VLOOKUP(MONTH(tbl_PEDIDOS[[#This Row],[FECHA]]),mtz_MESES,2,0
)</f>
        <v>Nov</v>
      </c>
    </row>
    <row r="251" spans="1:12" x14ac:dyDescent="0.25">
      <c r="A251" s="21">
        <v>250</v>
      </c>
      <c r="B251" t="s">
        <v>57</v>
      </c>
      <c r="C251" t="s">
        <v>3</v>
      </c>
      <c r="D251" s="20">
        <v>43419</v>
      </c>
      <c r="E251" s="21">
        <v>36</v>
      </c>
      <c r="F251" s="14">
        <f>VLOOKUP(C251,tbl_PRODUCTOS[],3,0)</f>
        <v>750</v>
      </c>
      <c r="G251" s="15">
        <f t="shared" si="3"/>
        <v>27000</v>
      </c>
      <c r="H251" s="16" t="str">
        <f>VLOOKUP(B251,tbl_CLIENTES[#Data],2,0)</f>
        <v>Megamaxi</v>
      </c>
      <c r="I251" s="16" t="str">
        <f>VLOOKUP(C251,tbl_PRODUCTOS[#Data],2,0)</f>
        <v>Iphone 9</v>
      </c>
      <c r="J251" s="17" t="str">
        <f>VLOOKUP(B251,tbl_CLIENTES[#Data],3,0)</f>
        <v>Ecuador</v>
      </c>
      <c r="K251" s="17" t="str">
        <f>VLOOKUP(B251,tbl_CLIENTES[#Data],5,0)</f>
        <v>Dist 1</v>
      </c>
      <c r="L251" t="str">
        <f>VLOOKUP(MONTH(tbl_PEDIDOS[[#This Row],[FECHA]]),mtz_MESES,2,0
)</f>
        <v>Nov</v>
      </c>
    </row>
    <row r="252" spans="1:12" x14ac:dyDescent="0.25">
      <c r="A252" s="21">
        <v>251</v>
      </c>
      <c r="B252" t="s">
        <v>58</v>
      </c>
      <c r="C252" t="s">
        <v>46</v>
      </c>
      <c r="D252" s="20">
        <v>43419</v>
      </c>
      <c r="E252" s="21">
        <v>36</v>
      </c>
      <c r="F252" s="14">
        <f>VLOOKUP(C252,tbl_PRODUCTOS[],3,0)</f>
        <v>680</v>
      </c>
      <c r="G252" s="15">
        <f t="shared" si="3"/>
        <v>24480</v>
      </c>
      <c r="H252" s="16" t="str">
        <f>VLOOKUP(B252,tbl_CLIENTES[#Data],2,0)</f>
        <v>Jumbo/Easy</v>
      </c>
      <c r="I252" s="16" t="str">
        <f>VLOOKUP(C252,tbl_PRODUCTOS[#Data],2,0)</f>
        <v>Sony</v>
      </c>
      <c r="J252" s="17" t="str">
        <f>VLOOKUP(B252,tbl_CLIENTES[#Data],3,0)</f>
        <v>Argentina</v>
      </c>
      <c r="K252" s="17" t="str">
        <f>VLOOKUP(B252,tbl_CLIENTES[#Data],5,0)</f>
        <v>Dist 2</v>
      </c>
      <c r="L252" t="str">
        <f>VLOOKUP(MONTH(tbl_PEDIDOS[[#This Row],[FECHA]]),mtz_MESES,2,0
)</f>
        <v>Nov</v>
      </c>
    </row>
    <row r="253" spans="1:12" x14ac:dyDescent="0.25">
      <c r="A253" s="21">
        <v>252</v>
      </c>
      <c r="B253" t="s">
        <v>59</v>
      </c>
      <c r="C253" t="s">
        <v>46</v>
      </c>
      <c r="D253" s="20">
        <v>43419</v>
      </c>
      <c r="E253" s="21">
        <v>24</v>
      </c>
      <c r="F253" s="14">
        <f>VLOOKUP(C253,tbl_PRODUCTOS[],3,0)</f>
        <v>680</v>
      </c>
      <c r="G253" s="15">
        <f t="shared" si="3"/>
        <v>16320</v>
      </c>
      <c r="H253" s="16" t="str">
        <f>VLOOKUP(B253,tbl_CLIENTES[#Data],2,0)</f>
        <v>Unilago</v>
      </c>
      <c r="I253" s="16" t="str">
        <f>VLOOKUP(C253,tbl_PRODUCTOS[#Data],2,0)</f>
        <v>Sony</v>
      </c>
      <c r="J253" s="17" t="str">
        <f>VLOOKUP(B253,tbl_CLIENTES[#Data],3,0)</f>
        <v>Colombia</v>
      </c>
      <c r="K253" s="17" t="str">
        <f>VLOOKUP(B253,tbl_CLIENTES[#Data],5,0)</f>
        <v>Dist 1</v>
      </c>
      <c r="L253" t="str">
        <f>VLOOKUP(MONTH(tbl_PEDIDOS[[#This Row],[FECHA]]),mtz_MESES,2,0
)</f>
        <v>Nov</v>
      </c>
    </row>
    <row r="254" spans="1:12" x14ac:dyDescent="0.25">
      <c r="A254" s="21">
        <v>253</v>
      </c>
      <c r="B254" t="s">
        <v>60</v>
      </c>
      <c r="C254" t="s">
        <v>4</v>
      </c>
      <c r="D254" s="20">
        <v>43419</v>
      </c>
      <c r="E254" s="21">
        <v>18</v>
      </c>
      <c r="F254" s="14">
        <f>VLOOKUP(C254,tbl_PRODUCTOS[],3,0)</f>
        <v>980</v>
      </c>
      <c r="G254" s="15">
        <f t="shared" si="3"/>
        <v>17640</v>
      </c>
      <c r="H254" s="16" t="str">
        <f>VLOOKUP(B254,tbl_CLIENTES[#Data],2,0)</f>
        <v>Ripley</v>
      </c>
      <c r="I254" s="16" t="str">
        <f>VLOOKUP(C254,tbl_PRODUCTOS[#Data],2,0)</f>
        <v>Iphone 10</v>
      </c>
      <c r="J254" s="17" t="str">
        <f>VLOOKUP(B254,tbl_CLIENTES[#Data],3,0)</f>
        <v>Chile</v>
      </c>
      <c r="K254" s="17" t="str">
        <f>VLOOKUP(B254,tbl_CLIENTES[#Data],5,0)</f>
        <v>Dist 2</v>
      </c>
      <c r="L254" t="str">
        <f>VLOOKUP(MONTH(tbl_PEDIDOS[[#This Row],[FECHA]]),mtz_MESES,2,0
)</f>
        <v>Nov</v>
      </c>
    </row>
    <row r="255" spans="1:12" x14ac:dyDescent="0.25">
      <c r="A255" s="21">
        <v>254</v>
      </c>
      <c r="B255" t="s">
        <v>56</v>
      </c>
      <c r="C255" t="s">
        <v>7</v>
      </c>
      <c r="D255" s="20">
        <v>43419</v>
      </c>
      <c r="E255" s="21">
        <v>24</v>
      </c>
      <c r="F255" s="14">
        <f>VLOOKUP(C255,tbl_PRODUCTOS[],3,0)</f>
        <v>760</v>
      </c>
      <c r="G255" s="15">
        <f t="shared" si="3"/>
        <v>18240</v>
      </c>
      <c r="H255" s="16" t="str">
        <f>VLOOKUP(B255,tbl_CLIENTES[#Data],2,0)</f>
        <v>Tottus</v>
      </c>
      <c r="I255" s="16" t="str">
        <f>VLOOKUP(C255,tbl_PRODUCTOS[#Data],2,0)</f>
        <v>Motorola G2</v>
      </c>
      <c r="J255" s="17" t="str">
        <f>VLOOKUP(B255,tbl_CLIENTES[#Data],3,0)</f>
        <v>Perú</v>
      </c>
      <c r="K255" s="17" t="str">
        <f>VLOOKUP(B255,tbl_CLIENTES[#Data],5,0)</f>
        <v>Dist 1</v>
      </c>
      <c r="L255" t="str">
        <f>VLOOKUP(MONTH(tbl_PEDIDOS[[#This Row],[FECHA]]),mtz_MESES,2,0
)</f>
        <v>Nov</v>
      </c>
    </row>
    <row r="256" spans="1:12" x14ac:dyDescent="0.25">
      <c r="A256" s="21">
        <v>255</v>
      </c>
      <c r="B256" t="s">
        <v>57</v>
      </c>
      <c r="C256" t="s">
        <v>44</v>
      </c>
      <c r="D256" s="20">
        <v>43419</v>
      </c>
      <c r="E256" s="21">
        <v>24</v>
      </c>
      <c r="F256" s="14">
        <f>VLOOKUP(C256,tbl_PRODUCTOS[],3,0)</f>
        <v>670</v>
      </c>
      <c r="G256" s="15">
        <f t="shared" si="3"/>
        <v>16080</v>
      </c>
      <c r="H256" s="16" t="str">
        <f>VLOOKUP(B256,tbl_CLIENTES[#Data],2,0)</f>
        <v>Megamaxi</v>
      </c>
      <c r="I256" s="16" t="str">
        <f>VLOOKUP(C256,tbl_PRODUCTOS[#Data],2,0)</f>
        <v>Galaxy S7</v>
      </c>
      <c r="J256" s="17" t="str">
        <f>VLOOKUP(B256,tbl_CLIENTES[#Data],3,0)</f>
        <v>Ecuador</v>
      </c>
      <c r="K256" s="17" t="str">
        <f>VLOOKUP(B256,tbl_CLIENTES[#Data],5,0)</f>
        <v>Dist 1</v>
      </c>
      <c r="L256" t="str">
        <f>VLOOKUP(MONTH(tbl_PEDIDOS[[#This Row],[FECHA]]),mtz_MESES,2,0
)</f>
        <v>Nov</v>
      </c>
    </row>
    <row r="257" spans="1:12" x14ac:dyDescent="0.25">
      <c r="A257" s="21">
        <v>256</v>
      </c>
      <c r="B257" t="s">
        <v>58</v>
      </c>
      <c r="C257" t="s">
        <v>5</v>
      </c>
      <c r="D257" s="20">
        <v>43419</v>
      </c>
      <c r="E257" s="21">
        <v>12</v>
      </c>
      <c r="F257" s="14">
        <f>VLOOKUP(C257,tbl_PRODUCTOS[],3,0)</f>
        <v>760</v>
      </c>
      <c r="G257" s="15">
        <f t="shared" si="3"/>
        <v>9120</v>
      </c>
      <c r="H257" s="16" t="str">
        <f>VLOOKUP(B257,tbl_CLIENTES[#Data],2,0)</f>
        <v>Jumbo/Easy</v>
      </c>
      <c r="I257" s="16" t="str">
        <f>VLOOKUP(C257,tbl_PRODUCTOS[#Data],2,0)</f>
        <v>Galaxy S8</v>
      </c>
      <c r="J257" s="17" t="str">
        <f>VLOOKUP(B257,tbl_CLIENTES[#Data],3,0)</f>
        <v>Argentina</v>
      </c>
      <c r="K257" s="17" t="str">
        <f>VLOOKUP(B257,tbl_CLIENTES[#Data],5,0)</f>
        <v>Dist 2</v>
      </c>
      <c r="L257" t="str">
        <f>VLOOKUP(MONTH(tbl_PEDIDOS[[#This Row],[FECHA]]),mtz_MESES,2,0
)</f>
        <v>Nov</v>
      </c>
    </row>
    <row r="258" spans="1:12" x14ac:dyDescent="0.25">
      <c r="A258" s="21">
        <v>257</v>
      </c>
      <c r="B258" t="s">
        <v>59</v>
      </c>
      <c r="C258" t="s">
        <v>3</v>
      </c>
      <c r="D258" s="20">
        <v>43419</v>
      </c>
      <c r="E258" s="21">
        <v>24</v>
      </c>
      <c r="F258" s="14">
        <f>VLOOKUP(C258,tbl_PRODUCTOS[],3,0)</f>
        <v>750</v>
      </c>
      <c r="G258" s="15">
        <f t="shared" ref="G258:G321" si="4">E258*F258</f>
        <v>18000</v>
      </c>
      <c r="H258" s="16" t="str">
        <f>VLOOKUP(B258,tbl_CLIENTES[#Data],2,0)</f>
        <v>Unilago</v>
      </c>
      <c r="I258" s="16" t="str">
        <f>VLOOKUP(C258,tbl_PRODUCTOS[#Data],2,0)</f>
        <v>Iphone 9</v>
      </c>
      <c r="J258" s="17" t="str">
        <f>VLOOKUP(B258,tbl_CLIENTES[#Data],3,0)</f>
        <v>Colombia</v>
      </c>
      <c r="K258" s="17" t="str">
        <f>VLOOKUP(B258,tbl_CLIENTES[#Data],5,0)</f>
        <v>Dist 1</v>
      </c>
      <c r="L258" t="str">
        <f>VLOOKUP(MONTH(tbl_PEDIDOS[[#This Row],[FECHA]]),mtz_MESES,2,0
)</f>
        <v>Nov</v>
      </c>
    </row>
    <row r="259" spans="1:12" x14ac:dyDescent="0.25">
      <c r="A259" s="21">
        <v>258</v>
      </c>
      <c r="B259" t="s">
        <v>60</v>
      </c>
      <c r="C259" t="s">
        <v>44</v>
      </c>
      <c r="D259" s="20">
        <v>43419</v>
      </c>
      <c r="E259" s="21">
        <v>36</v>
      </c>
      <c r="F259" s="14">
        <f>VLOOKUP(C259,tbl_PRODUCTOS[],3,0)</f>
        <v>670</v>
      </c>
      <c r="G259" s="15">
        <f t="shared" si="4"/>
        <v>24120</v>
      </c>
      <c r="H259" s="16" t="str">
        <f>VLOOKUP(B259,tbl_CLIENTES[#Data],2,0)</f>
        <v>Ripley</v>
      </c>
      <c r="I259" s="16" t="str">
        <f>VLOOKUP(C259,tbl_PRODUCTOS[#Data],2,0)</f>
        <v>Galaxy S7</v>
      </c>
      <c r="J259" s="17" t="str">
        <f>VLOOKUP(B259,tbl_CLIENTES[#Data],3,0)</f>
        <v>Chile</v>
      </c>
      <c r="K259" s="17" t="str">
        <f>VLOOKUP(B259,tbl_CLIENTES[#Data],5,0)</f>
        <v>Dist 2</v>
      </c>
      <c r="L259" t="str">
        <f>VLOOKUP(MONTH(tbl_PEDIDOS[[#This Row],[FECHA]]),mtz_MESES,2,0
)</f>
        <v>Nov</v>
      </c>
    </row>
    <row r="260" spans="1:12" x14ac:dyDescent="0.25">
      <c r="A260" s="21">
        <v>259</v>
      </c>
      <c r="B260" t="s">
        <v>54</v>
      </c>
      <c r="C260" t="s">
        <v>3</v>
      </c>
      <c r="D260" s="20">
        <v>43449</v>
      </c>
      <c r="E260" s="21">
        <v>12</v>
      </c>
      <c r="F260" s="14">
        <f>VLOOKUP(C260,tbl_PRODUCTOS[],3,0)</f>
        <v>750</v>
      </c>
      <c r="G260" s="15">
        <f t="shared" si="4"/>
        <v>9000</v>
      </c>
      <c r="H260" s="16" t="str">
        <f>VLOOKUP(B260,tbl_CLIENTES[#Data],2,0)</f>
        <v>Jumbo</v>
      </c>
      <c r="I260" s="16" t="str">
        <f>VLOOKUP(C260,tbl_PRODUCTOS[#Data],2,0)</f>
        <v>Iphone 9</v>
      </c>
      <c r="J260" s="17" t="str">
        <f>VLOOKUP(B260,tbl_CLIENTES[#Data],3,0)</f>
        <v>Chile</v>
      </c>
      <c r="K260" s="17" t="str">
        <f>VLOOKUP(B260,tbl_CLIENTES[#Data],5,0)</f>
        <v>Dist 2</v>
      </c>
      <c r="L260" t="str">
        <f>VLOOKUP(MONTH(tbl_PEDIDOS[[#This Row],[FECHA]]),mtz_MESES,2,0
)</f>
        <v>Dic</v>
      </c>
    </row>
    <row r="261" spans="1:12" x14ac:dyDescent="0.25">
      <c r="A261" s="21">
        <v>260</v>
      </c>
      <c r="B261" t="s">
        <v>55</v>
      </c>
      <c r="C261" t="s">
        <v>46</v>
      </c>
      <c r="D261" s="20">
        <v>43449</v>
      </c>
      <c r="E261" s="21">
        <v>24</v>
      </c>
      <c r="F261" s="14">
        <f>VLOOKUP(C261,tbl_PRODUCTOS[],3,0)</f>
        <v>680</v>
      </c>
      <c r="G261" s="15">
        <f t="shared" si="4"/>
        <v>16320</v>
      </c>
      <c r="H261" s="16" t="str">
        <f>VLOOKUP(B261,tbl_CLIENTES[#Data],2,0)</f>
        <v>Disco</v>
      </c>
      <c r="I261" s="16" t="str">
        <f>VLOOKUP(C261,tbl_PRODUCTOS[#Data],2,0)</f>
        <v>Sony</v>
      </c>
      <c r="J261" s="17" t="str">
        <f>VLOOKUP(B261,tbl_CLIENTES[#Data],3,0)</f>
        <v>Uruguay</v>
      </c>
      <c r="K261" s="17" t="str">
        <f>VLOOKUP(B261,tbl_CLIENTES[#Data],5,0)</f>
        <v>Dist 2</v>
      </c>
      <c r="L261" t="str">
        <f>VLOOKUP(MONTH(tbl_PEDIDOS[[#This Row],[FECHA]]),mtz_MESES,2,0
)</f>
        <v>Dic</v>
      </c>
    </row>
    <row r="262" spans="1:12" x14ac:dyDescent="0.25">
      <c r="A262" s="21">
        <v>261</v>
      </c>
      <c r="B262" t="s">
        <v>55</v>
      </c>
      <c r="C262" t="s">
        <v>6</v>
      </c>
      <c r="D262" s="20">
        <v>43449</v>
      </c>
      <c r="E262" s="21">
        <v>24</v>
      </c>
      <c r="F262" s="14">
        <f>VLOOKUP(C262,tbl_PRODUCTOS[],3,0)</f>
        <v>840</v>
      </c>
      <c r="G262" s="15">
        <f t="shared" si="4"/>
        <v>20160</v>
      </c>
      <c r="H262" s="16" t="str">
        <f>VLOOKUP(B262,tbl_CLIENTES[#Data],2,0)</f>
        <v>Disco</v>
      </c>
      <c r="I262" s="16" t="str">
        <f>VLOOKUP(C262,tbl_PRODUCTOS[#Data],2,0)</f>
        <v>Galaxy S9</v>
      </c>
      <c r="J262" s="17" t="str">
        <f>VLOOKUP(B262,tbl_CLIENTES[#Data],3,0)</f>
        <v>Uruguay</v>
      </c>
      <c r="K262" s="17" t="str">
        <f>VLOOKUP(B262,tbl_CLIENTES[#Data],5,0)</f>
        <v>Dist 2</v>
      </c>
      <c r="L262" t="str">
        <f>VLOOKUP(MONTH(tbl_PEDIDOS[[#This Row],[FECHA]]),mtz_MESES,2,0
)</f>
        <v>Dic</v>
      </c>
    </row>
    <row r="263" spans="1:12" x14ac:dyDescent="0.25">
      <c r="A263" s="21">
        <v>262</v>
      </c>
      <c r="B263" t="s">
        <v>56</v>
      </c>
      <c r="C263" t="s">
        <v>46</v>
      </c>
      <c r="D263" s="20">
        <v>43449</v>
      </c>
      <c r="E263" s="21">
        <v>36</v>
      </c>
      <c r="F263" s="14">
        <f>VLOOKUP(C263,tbl_PRODUCTOS[],3,0)</f>
        <v>680</v>
      </c>
      <c r="G263" s="15">
        <f t="shared" si="4"/>
        <v>24480</v>
      </c>
      <c r="H263" s="16" t="str">
        <f>VLOOKUP(B263,tbl_CLIENTES[#Data],2,0)</f>
        <v>Tottus</v>
      </c>
      <c r="I263" s="16" t="str">
        <f>VLOOKUP(C263,tbl_PRODUCTOS[#Data],2,0)</f>
        <v>Sony</v>
      </c>
      <c r="J263" s="17" t="str">
        <f>VLOOKUP(B263,tbl_CLIENTES[#Data],3,0)</f>
        <v>Perú</v>
      </c>
      <c r="K263" s="17" t="str">
        <f>VLOOKUP(B263,tbl_CLIENTES[#Data],5,0)</f>
        <v>Dist 1</v>
      </c>
      <c r="L263" t="str">
        <f>VLOOKUP(MONTH(tbl_PEDIDOS[[#This Row],[FECHA]]),mtz_MESES,2,0
)</f>
        <v>Dic</v>
      </c>
    </row>
    <row r="264" spans="1:12" x14ac:dyDescent="0.25">
      <c r="A264" s="21">
        <v>263</v>
      </c>
      <c r="B264" t="s">
        <v>56</v>
      </c>
      <c r="C264" t="s">
        <v>7</v>
      </c>
      <c r="D264" s="20">
        <v>43449</v>
      </c>
      <c r="E264" s="21">
        <v>36</v>
      </c>
      <c r="F264" s="14">
        <f>VLOOKUP(C264,tbl_PRODUCTOS[],3,0)</f>
        <v>760</v>
      </c>
      <c r="G264" s="15">
        <f t="shared" si="4"/>
        <v>27360</v>
      </c>
      <c r="H264" s="16" t="str">
        <f>VLOOKUP(B264,tbl_CLIENTES[#Data],2,0)</f>
        <v>Tottus</v>
      </c>
      <c r="I264" s="16" t="str">
        <f>VLOOKUP(C264,tbl_PRODUCTOS[#Data],2,0)</f>
        <v>Motorola G2</v>
      </c>
      <c r="J264" s="17" t="str">
        <f>VLOOKUP(B264,tbl_CLIENTES[#Data],3,0)</f>
        <v>Perú</v>
      </c>
      <c r="K264" s="17" t="str">
        <f>VLOOKUP(B264,tbl_CLIENTES[#Data],5,0)</f>
        <v>Dist 1</v>
      </c>
      <c r="L264" t="str">
        <f>VLOOKUP(MONTH(tbl_PEDIDOS[[#This Row],[FECHA]]),mtz_MESES,2,0
)</f>
        <v>Dic</v>
      </c>
    </row>
    <row r="265" spans="1:12" x14ac:dyDescent="0.25">
      <c r="A265" s="21">
        <v>264</v>
      </c>
      <c r="B265" t="s">
        <v>56</v>
      </c>
      <c r="C265" t="s">
        <v>3</v>
      </c>
      <c r="D265" s="20">
        <v>43449</v>
      </c>
      <c r="E265" s="21">
        <v>24</v>
      </c>
      <c r="F265" s="14">
        <f>VLOOKUP(C265,tbl_PRODUCTOS[],3,0)</f>
        <v>750</v>
      </c>
      <c r="G265" s="15">
        <f t="shared" si="4"/>
        <v>18000</v>
      </c>
      <c r="H265" s="16" t="str">
        <f>VLOOKUP(B265,tbl_CLIENTES[#Data],2,0)</f>
        <v>Tottus</v>
      </c>
      <c r="I265" s="16" t="str">
        <f>VLOOKUP(C265,tbl_PRODUCTOS[#Data],2,0)</f>
        <v>Iphone 9</v>
      </c>
      <c r="J265" s="17" t="str">
        <f>VLOOKUP(B265,tbl_CLIENTES[#Data],3,0)</f>
        <v>Perú</v>
      </c>
      <c r="K265" s="17" t="str">
        <f>VLOOKUP(B265,tbl_CLIENTES[#Data],5,0)</f>
        <v>Dist 1</v>
      </c>
      <c r="L265" t="str">
        <f>VLOOKUP(MONTH(tbl_PEDIDOS[[#This Row],[FECHA]]),mtz_MESES,2,0
)</f>
        <v>Dic</v>
      </c>
    </row>
    <row r="266" spans="1:12" x14ac:dyDescent="0.25">
      <c r="A266" s="21">
        <v>265</v>
      </c>
      <c r="B266" t="s">
        <v>57</v>
      </c>
      <c r="C266" t="s">
        <v>46</v>
      </c>
      <c r="D266" s="20">
        <v>43449</v>
      </c>
      <c r="E266" s="21">
        <v>12</v>
      </c>
      <c r="F266" s="14">
        <f>VLOOKUP(C266,tbl_PRODUCTOS[],3,0)</f>
        <v>680</v>
      </c>
      <c r="G266" s="15">
        <f t="shared" si="4"/>
        <v>8160</v>
      </c>
      <c r="H266" s="16" t="str">
        <f>VLOOKUP(B266,tbl_CLIENTES[#Data],2,0)</f>
        <v>Megamaxi</v>
      </c>
      <c r="I266" s="16" t="str">
        <f>VLOOKUP(C266,tbl_PRODUCTOS[#Data],2,0)</f>
        <v>Sony</v>
      </c>
      <c r="J266" s="17" t="str">
        <f>VLOOKUP(B266,tbl_CLIENTES[#Data],3,0)</f>
        <v>Ecuador</v>
      </c>
      <c r="K266" s="17" t="str">
        <f>VLOOKUP(B266,tbl_CLIENTES[#Data],5,0)</f>
        <v>Dist 1</v>
      </c>
      <c r="L266" t="str">
        <f>VLOOKUP(MONTH(tbl_PEDIDOS[[#This Row],[FECHA]]),mtz_MESES,2,0
)</f>
        <v>Dic</v>
      </c>
    </row>
    <row r="267" spans="1:12" x14ac:dyDescent="0.25">
      <c r="A267" s="21">
        <v>266</v>
      </c>
      <c r="B267" t="s">
        <v>58</v>
      </c>
      <c r="C267" t="s">
        <v>4</v>
      </c>
      <c r="D267" s="20">
        <v>43449</v>
      </c>
      <c r="E267" s="21">
        <v>24</v>
      </c>
      <c r="F267" s="14">
        <f>VLOOKUP(C267,tbl_PRODUCTOS[],3,0)</f>
        <v>980</v>
      </c>
      <c r="G267" s="15">
        <f t="shared" si="4"/>
        <v>23520</v>
      </c>
      <c r="H267" s="16" t="str">
        <f>VLOOKUP(B267,tbl_CLIENTES[#Data],2,0)</f>
        <v>Jumbo/Easy</v>
      </c>
      <c r="I267" s="16" t="str">
        <f>VLOOKUP(C267,tbl_PRODUCTOS[#Data],2,0)</f>
        <v>Iphone 10</v>
      </c>
      <c r="J267" s="17" t="str">
        <f>VLOOKUP(B267,tbl_CLIENTES[#Data],3,0)</f>
        <v>Argentina</v>
      </c>
      <c r="K267" s="17" t="str">
        <f>VLOOKUP(B267,tbl_CLIENTES[#Data],5,0)</f>
        <v>Dist 2</v>
      </c>
      <c r="L267" t="str">
        <f>VLOOKUP(MONTH(tbl_PEDIDOS[[#This Row],[FECHA]]),mtz_MESES,2,0
)</f>
        <v>Dic</v>
      </c>
    </row>
    <row r="268" spans="1:12" x14ac:dyDescent="0.25">
      <c r="A268" s="21">
        <v>267</v>
      </c>
      <c r="B268" t="s">
        <v>59</v>
      </c>
      <c r="C268" t="s">
        <v>6</v>
      </c>
      <c r="D268" s="20">
        <v>43449</v>
      </c>
      <c r="E268" s="21">
        <v>36</v>
      </c>
      <c r="F268" s="14">
        <f>VLOOKUP(C268,tbl_PRODUCTOS[],3,0)</f>
        <v>840</v>
      </c>
      <c r="G268" s="15">
        <f t="shared" si="4"/>
        <v>30240</v>
      </c>
      <c r="H268" s="16" t="str">
        <f>VLOOKUP(B268,tbl_CLIENTES[#Data],2,0)</f>
        <v>Unilago</v>
      </c>
      <c r="I268" s="16" t="str">
        <f>VLOOKUP(C268,tbl_PRODUCTOS[#Data],2,0)</f>
        <v>Galaxy S9</v>
      </c>
      <c r="J268" s="17" t="str">
        <f>VLOOKUP(B268,tbl_CLIENTES[#Data],3,0)</f>
        <v>Colombia</v>
      </c>
      <c r="K268" s="17" t="str">
        <f>VLOOKUP(B268,tbl_CLIENTES[#Data],5,0)</f>
        <v>Dist 1</v>
      </c>
      <c r="L268" t="str">
        <f>VLOOKUP(MONTH(tbl_PEDIDOS[[#This Row],[FECHA]]),mtz_MESES,2,0
)</f>
        <v>Dic</v>
      </c>
    </row>
    <row r="269" spans="1:12" x14ac:dyDescent="0.25">
      <c r="A269" s="21">
        <v>268</v>
      </c>
      <c r="B269" t="s">
        <v>60</v>
      </c>
      <c r="C269" t="s">
        <v>3</v>
      </c>
      <c r="D269" s="20">
        <v>43449</v>
      </c>
      <c r="E269" s="21">
        <v>36</v>
      </c>
      <c r="F269" s="14">
        <f>VLOOKUP(C269,tbl_PRODUCTOS[],3,0)</f>
        <v>750</v>
      </c>
      <c r="G269" s="15">
        <f t="shared" si="4"/>
        <v>27000</v>
      </c>
      <c r="H269" s="16" t="str">
        <f>VLOOKUP(B269,tbl_CLIENTES[#Data],2,0)</f>
        <v>Ripley</v>
      </c>
      <c r="I269" s="16" t="str">
        <f>VLOOKUP(C269,tbl_PRODUCTOS[#Data],2,0)</f>
        <v>Iphone 9</v>
      </c>
      <c r="J269" s="17" t="str">
        <f>VLOOKUP(B269,tbl_CLIENTES[#Data],3,0)</f>
        <v>Chile</v>
      </c>
      <c r="K269" s="17" t="str">
        <f>VLOOKUP(B269,tbl_CLIENTES[#Data],5,0)</f>
        <v>Dist 2</v>
      </c>
      <c r="L269" t="str">
        <f>VLOOKUP(MONTH(tbl_PEDIDOS[[#This Row],[FECHA]]),mtz_MESES,2,0
)</f>
        <v>Dic</v>
      </c>
    </row>
    <row r="270" spans="1:12" x14ac:dyDescent="0.25">
      <c r="A270" s="21">
        <v>269</v>
      </c>
      <c r="B270" t="s">
        <v>60</v>
      </c>
      <c r="C270" t="s">
        <v>4</v>
      </c>
      <c r="D270" s="20">
        <v>43449</v>
      </c>
      <c r="E270" s="21">
        <v>24</v>
      </c>
      <c r="F270" s="14">
        <f>VLOOKUP(C270,tbl_PRODUCTOS[],3,0)</f>
        <v>980</v>
      </c>
      <c r="G270" s="15">
        <f t="shared" si="4"/>
        <v>23520</v>
      </c>
      <c r="H270" s="16" t="str">
        <f>VLOOKUP(B270,tbl_CLIENTES[#Data],2,0)</f>
        <v>Ripley</v>
      </c>
      <c r="I270" s="16" t="str">
        <f>VLOOKUP(C270,tbl_PRODUCTOS[#Data],2,0)</f>
        <v>Iphone 10</v>
      </c>
      <c r="J270" s="17" t="str">
        <f>VLOOKUP(B270,tbl_CLIENTES[#Data],3,0)</f>
        <v>Chile</v>
      </c>
      <c r="K270" s="17" t="str">
        <f>VLOOKUP(B270,tbl_CLIENTES[#Data],5,0)</f>
        <v>Dist 2</v>
      </c>
      <c r="L270" t="str">
        <f>VLOOKUP(MONTH(tbl_PEDIDOS[[#This Row],[FECHA]]),mtz_MESES,2,0
)</f>
        <v>Dic</v>
      </c>
    </row>
    <row r="271" spans="1:12" x14ac:dyDescent="0.25">
      <c r="A271" s="21">
        <v>270</v>
      </c>
      <c r="B271" t="s">
        <v>55</v>
      </c>
      <c r="C271" t="s">
        <v>44</v>
      </c>
      <c r="D271" s="20">
        <v>43449</v>
      </c>
      <c r="E271" s="21">
        <v>18</v>
      </c>
      <c r="F271" s="14">
        <f>VLOOKUP(C271,tbl_PRODUCTOS[],3,0)</f>
        <v>670</v>
      </c>
      <c r="G271" s="15">
        <f t="shared" si="4"/>
        <v>12060</v>
      </c>
      <c r="H271" s="16" t="str">
        <f>VLOOKUP(B271,tbl_CLIENTES[#Data],2,0)</f>
        <v>Disco</v>
      </c>
      <c r="I271" s="16" t="str">
        <f>VLOOKUP(C271,tbl_PRODUCTOS[#Data],2,0)</f>
        <v>Galaxy S7</v>
      </c>
      <c r="J271" s="17" t="str">
        <f>VLOOKUP(B271,tbl_CLIENTES[#Data],3,0)</f>
        <v>Uruguay</v>
      </c>
      <c r="K271" s="17" t="str">
        <f>VLOOKUP(B271,tbl_CLIENTES[#Data],5,0)</f>
        <v>Dist 2</v>
      </c>
      <c r="L271" t="str">
        <f>VLOOKUP(MONTH(tbl_PEDIDOS[[#This Row],[FECHA]]),mtz_MESES,2,0
)</f>
        <v>Dic</v>
      </c>
    </row>
    <row r="272" spans="1:12" x14ac:dyDescent="0.25">
      <c r="A272" s="21">
        <v>271</v>
      </c>
      <c r="B272" t="s">
        <v>54</v>
      </c>
      <c r="C272" t="s">
        <v>44</v>
      </c>
      <c r="D272" s="20">
        <v>43449</v>
      </c>
      <c r="E272" s="21">
        <v>12</v>
      </c>
      <c r="F272" s="14">
        <f>VLOOKUP(C272,tbl_PRODUCTOS[],3,0)</f>
        <v>670</v>
      </c>
      <c r="G272" s="15">
        <f t="shared" si="4"/>
        <v>8040</v>
      </c>
      <c r="H272" s="16" t="str">
        <f>VLOOKUP(B272,tbl_CLIENTES[#Data],2,0)</f>
        <v>Jumbo</v>
      </c>
      <c r="I272" s="16" t="str">
        <f>VLOOKUP(C272,tbl_PRODUCTOS[#Data],2,0)</f>
        <v>Galaxy S7</v>
      </c>
      <c r="J272" s="17" t="str">
        <f>VLOOKUP(B272,tbl_CLIENTES[#Data],3,0)</f>
        <v>Chile</v>
      </c>
      <c r="K272" s="17" t="str">
        <f>VLOOKUP(B272,tbl_CLIENTES[#Data],5,0)</f>
        <v>Dist 2</v>
      </c>
      <c r="L272" t="str">
        <f>VLOOKUP(MONTH(tbl_PEDIDOS[[#This Row],[FECHA]]),mtz_MESES,2,0
)</f>
        <v>Dic</v>
      </c>
    </row>
    <row r="273" spans="1:12" x14ac:dyDescent="0.25">
      <c r="A273" s="21">
        <v>272</v>
      </c>
      <c r="B273" t="s">
        <v>54</v>
      </c>
      <c r="C273" t="s">
        <v>5</v>
      </c>
      <c r="D273" s="20">
        <v>43449</v>
      </c>
      <c r="E273" s="21">
        <v>24</v>
      </c>
      <c r="F273" s="14">
        <f>VLOOKUP(C273,tbl_PRODUCTOS[],3,0)</f>
        <v>760</v>
      </c>
      <c r="G273" s="15">
        <f t="shared" si="4"/>
        <v>18240</v>
      </c>
      <c r="H273" s="16" t="str">
        <f>VLOOKUP(B273,tbl_CLIENTES[#Data],2,0)</f>
        <v>Jumbo</v>
      </c>
      <c r="I273" s="16" t="str">
        <f>VLOOKUP(C273,tbl_PRODUCTOS[#Data],2,0)</f>
        <v>Galaxy S8</v>
      </c>
      <c r="J273" s="17" t="str">
        <f>VLOOKUP(B273,tbl_CLIENTES[#Data],3,0)</f>
        <v>Chile</v>
      </c>
      <c r="K273" s="17" t="str">
        <f>VLOOKUP(B273,tbl_CLIENTES[#Data],5,0)</f>
        <v>Dist 2</v>
      </c>
      <c r="L273" t="str">
        <f>VLOOKUP(MONTH(tbl_PEDIDOS[[#This Row],[FECHA]]),mtz_MESES,2,0
)</f>
        <v>Dic</v>
      </c>
    </row>
    <row r="274" spans="1:12" x14ac:dyDescent="0.25">
      <c r="A274" s="21">
        <v>273</v>
      </c>
      <c r="B274" t="s">
        <v>55</v>
      </c>
      <c r="C274" t="s">
        <v>7</v>
      </c>
      <c r="D274" s="20">
        <v>43449</v>
      </c>
      <c r="E274" s="21">
        <v>18</v>
      </c>
      <c r="F274" s="14">
        <f>VLOOKUP(C274,tbl_PRODUCTOS[],3,0)</f>
        <v>760</v>
      </c>
      <c r="G274" s="15">
        <f t="shared" si="4"/>
        <v>13680</v>
      </c>
      <c r="H274" s="16" t="str">
        <f>VLOOKUP(B274,tbl_CLIENTES[#Data],2,0)</f>
        <v>Disco</v>
      </c>
      <c r="I274" s="16" t="str">
        <f>VLOOKUP(C274,tbl_PRODUCTOS[#Data],2,0)</f>
        <v>Motorola G2</v>
      </c>
      <c r="J274" s="17" t="str">
        <f>VLOOKUP(B274,tbl_CLIENTES[#Data],3,0)</f>
        <v>Uruguay</v>
      </c>
      <c r="K274" s="17" t="str">
        <f>VLOOKUP(B274,tbl_CLIENTES[#Data],5,0)</f>
        <v>Dist 2</v>
      </c>
      <c r="L274" t="str">
        <f>VLOOKUP(MONTH(tbl_PEDIDOS[[#This Row],[FECHA]]),mtz_MESES,2,0
)</f>
        <v>Dic</v>
      </c>
    </row>
    <row r="275" spans="1:12" x14ac:dyDescent="0.25">
      <c r="A275" s="21">
        <v>274</v>
      </c>
      <c r="B275" t="s">
        <v>56</v>
      </c>
      <c r="C275" t="s">
        <v>5</v>
      </c>
      <c r="D275" s="20">
        <v>43449</v>
      </c>
      <c r="E275" s="21">
        <v>12</v>
      </c>
      <c r="F275" s="14">
        <f>VLOOKUP(C275,tbl_PRODUCTOS[],3,0)</f>
        <v>760</v>
      </c>
      <c r="G275" s="15">
        <f t="shared" si="4"/>
        <v>9120</v>
      </c>
      <c r="H275" s="16" t="str">
        <f>VLOOKUP(B275,tbl_CLIENTES[#Data],2,0)</f>
        <v>Tottus</v>
      </c>
      <c r="I275" s="16" t="str">
        <f>VLOOKUP(C275,tbl_PRODUCTOS[#Data],2,0)</f>
        <v>Galaxy S8</v>
      </c>
      <c r="J275" s="17" t="str">
        <f>VLOOKUP(B275,tbl_CLIENTES[#Data],3,0)</f>
        <v>Perú</v>
      </c>
      <c r="K275" s="17" t="str">
        <f>VLOOKUP(B275,tbl_CLIENTES[#Data],5,0)</f>
        <v>Dist 1</v>
      </c>
      <c r="L275" t="str">
        <f>VLOOKUP(MONTH(tbl_PEDIDOS[[#This Row],[FECHA]]),mtz_MESES,2,0
)</f>
        <v>Dic</v>
      </c>
    </row>
    <row r="276" spans="1:12" x14ac:dyDescent="0.25">
      <c r="A276" s="21">
        <v>275</v>
      </c>
      <c r="B276" t="s">
        <v>53</v>
      </c>
      <c r="C276" t="s">
        <v>6</v>
      </c>
      <c r="D276" s="20">
        <v>43449</v>
      </c>
      <c r="E276" s="21">
        <v>24</v>
      </c>
      <c r="F276" s="14">
        <f>VLOOKUP(C276,tbl_PRODUCTOS[],3,0)</f>
        <v>840</v>
      </c>
      <c r="G276" s="15">
        <f t="shared" si="4"/>
        <v>20160</v>
      </c>
      <c r="H276" s="16" t="str">
        <f>VLOOKUP(B276,tbl_CLIENTES[#Data],2,0)</f>
        <v>Éxito</v>
      </c>
      <c r="I276" s="16" t="str">
        <f>VLOOKUP(C276,tbl_PRODUCTOS[#Data],2,0)</f>
        <v>Galaxy S9</v>
      </c>
      <c r="J276" s="17" t="str">
        <f>VLOOKUP(B276,tbl_CLIENTES[#Data],3,0)</f>
        <v>Colombia</v>
      </c>
      <c r="K276" s="17" t="str">
        <f>VLOOKUP(B276,tbl_CLIENTES[#Data],5,0)</f>
        <v>Dist 1</v>
      </c>
      <c r="L276" t="str">
        <f>VLOOKUP(MONTH(tbl_PEDIDOS[[#This Row],[FECHA]]),mtz_MESES,2,0
)</f>
        <v>Dic</v>
      </c>
    </row>
    <row r="277" spans="1:12" x14ac:dyDescent="0.25">
      <c r="A277" s="21">
        <v>276</v>
      </c>
      <c r="B277" t="s">
        <v>53</v>
      </c>
      <c r="C277" t="s">
        <v>45</v>
      </c>
      <c r="D277" s="20">
        <v>43449</v>
      </c>
      <c r="E277" s="21">
        <v>36</v>
      </c>
      <c r="F277" s="14">
        <f>VLOOKUP(C277,tbl_PRODUCTOS[],3,0)</f>
        <v>870</v>
      </c>
      <c r="G277" s="15">
        <f t="shared" si="4"/>
        <v>31320</v>
      </c>
      <c r="H277" s="16" t="str">
        <f>VLOOKUP(B277,tbl_CLIENTES[#Data],2,0)</f>
        <v>Éxito</v>
      </c>
      <c r="I277" s="16" t="str">
        <f>VLOOKUP(C277,tbl_PRODUCTOS[#Data],2,0)</f>
        <v>Motorola G3</v>
      </c>
      <c r="J277" s="17" t="str">
        <f>VLOOKUP(B277,tbl_CLIENTES[#Data],3,0)</f>
        <v>Colombia</v>
      </c>
      <c r="K277" s="17" t="str">
        <f>VLOOKUP(B277,tbl_CLIENTES[#Data],5,0)</f>
        <v>Dist 1</v>
      </c>
      <c r="L277" t="str">
        <f>VLOOKUP(MONTH(tbl_PEDIDOS[[#This Row],[FECHA]]),mtz_MESES,2,0
)</f>
        <v>Dic</v>
      </c>
    </row>
    <row r="278" spans="1:12" x14ac:dyDescent="0.25">
      <c r="A278" s="21">
        <v>277</v>
      </c>
      <c r="B278" t="s">
        <v>55</v>
      </c>
      <c r="C278" t="s">
        <v>3</v>
      </c>
      <c r="D278" s="20">
        <v>43449</v>
      </c>
      <c r="E278" s="21">
        <v>36</v>
      </c>
      <c r="F278" s="14">
        <f>VLOOKUP(C278,tbl_PRODUCTOS[],3,0)</f>
        <v>750</v>
      </c>
      <c r="G278" s="15">
        <f t="shared" si="4"/>
        <v>27000</v>
      </c>
      <c r="H278" s="16" t="str">
        <f>VLOOKUP(B278,tbl_CLIENTES[#Data],2,0)</f>
        <v>Disco</v>
      </c>
      <c r="I278" s="16" t="str">
        <f>VLOOKUP(C278,tbl_PRODUCTOS[#Data],2,0)</f>
        <v>Iphone 9</v>
      </c>
      <c r="J278" s="17" t="str">
        <f>VLOOKUP(B278,tbl_CLIENTES[#Data],3,0)</f>
        <v>Uruguay</v>
      </c>
      <c r="K278" s="17" t="str">
        <f>VLOOKUP(B278,tbl_CLIENTES[#Data],5,0)</f>
        <v>Dist 2</v>
      </c>
      <c r="L278" t="str">
        <f>VLOOKUP(MONTH(tbl_PEDIDOS[[#This Row],[FECHA]]),mtz_MESES,2,0
)</f>
        <v>Dic</v>
      </c>
    </row>
    <row r="279" spans="1:12" x14ac:dyDescent="0.25">
      <c r="A279" s="21">
        <v>278</v>
      </c>
      <c r="B279" t="s">
        <v>57</v>
      </c>
      <c r="C279" t="s">
        <v>4</v>
      </c>
      <c r="D279" s="20">
        <v>43449</v>
      </c>
      <c r="E279" s="21">
        <v>12</v>
      </c>
      <c r="F279" s="14">
        <f>VLOOKUP(C279,tbl_PRODUCTOS[],3,0)</f>
        <v>980</v>
      </c>
      <c r="G279" s="15">
        <f t="shared" si="4"/>
        <v>11760</v>
      </c>
      <c r="H279" s="16" t="str">
        <f>VLOOKUP(B279,tbl_CLIENTES[#Data],2,0)</f>
        <v>Megamaxi</v>
      </c>
      <c r="I279" s="16" t="str">
        <f>VLOOKUP(C279,tbl_PRODUCTOS[#Data],2,0)</f>
        <v>Iphone 10</v>
      </c>
      <c r="J279" s="17" t="str">
        <f>VLOOKUP(B279,tbl_CLIENTES[#Data],3,0)</f>
        <v>Ecuador</v>
      </c>
      <c r="K279" s="17" t="str">
        <f>VLOOKUP(B279,tbl_CLIENTES[#Data],5,0)</f>
        <v>Dist 1</v>
      </c>
      <c r="L279" t="str">
        <f>VLOOKUP(MONTH(tbl_PEDIDOS[[#This Row],[FECHA]]),mtz_MESES,2,0
)</f>
        <v>Dic</v>
      </c>
    </row>
    <row r="280" spans="1:12" x14ac:dyDescent="0.25">
      <c r="A280" s="21">
        <v>279</v>
      </c>
      <c r="B280" t="s">
        <v>58</v>
      </c>
      <c r="C280" t="s">
        <v>6</v>
      </c>
      <c r="D280" s="20">
        <v>43449</v>
      </c>
      <c r="E280" s="21">
        <v>24</v>
      </c>
      <c r="F280" s="14">
        <f>VLOOKUP(C280,tbl_PRODUCTOS[],3,0)</f>
        <v>840</v>
      </c>
      <c r="G280" s="15">
        <f t="shared" si="4"/>
        <v>20160</v>
      </c>
      <c r="H280" s="16" t="str">
        <f>VLOOKUP(B280,tbl_CLIENTES[#Data],2,0)</f>
        <v>Jumbo/Easy</v>
      </c>
      <c r="I280" s="16" t="str">
        <f>VLOOKUP(C280,tbl_PRODUCTOS[#Data],2,0)</f>
        <v>Galaxy S9</v>
      </c>
      <c r="J280" s="17" t="str">
        <f>VLOOKUP(B280,tbl_CLIENTES[#Data],3,0)</f>
        <v>Argentina</v>
      </c>
      <c r="K280" s="17" t="str">
        <f>VLOOKUP(B280,tbl_CLIENTES[#Data],5,0)</f>
        <v>Dist 2</v>
      </c>
      <c r="L280" t="str">
        <f>VLOOKUP(MONTH(tbl_PEDIDOS[[#This Row],[FECHA]]),mtz_MESES,2,0
)</f>
        <v>Dic</v>
      </c>
    </row>
    <row r="281" spans="1:12" x14ac:dyDescent="0.25">
      <c r="A281" s="21">
        <v>280</v>
      </c>
      <c r="B281" t="s">
        <v>59</v>
      </c>
      <c r="C281" t="s">
        <v>3</v>
      </c>
      <c r="D281" s="20">
        <v>43449</v>
      </c>
      <c r="E281" s="21">
        <v>24</v>
      </c>
      <c r="F281" s="14">
        <f>VLOOKUP(C281,tbl_PRODUCTOS[],3,0)</f>
        <v>750</v>
      </c>
      <c r="G281" s="15">
        <f t="shared" si="4"/>
        <v>18000</v>
      </c>
      <c r="H281" s="16" t="str">
        <f>VLOOKUP(B281,tbl_CLIENTES[#Data],2,0)</f>
        <v>Unilago</v>
      </c>
      <c r="I281" s="16" t="str">
        <f>VLOOKUP(C281,tbl_PRODUCTOS[#Data],2,0)</f>
        <v>Iphone 9</v>
      </c>
      <c r="J281" s="17" t="str">
        <f>VLOOKUP(B281,tbl_CLIENTES[#Data],3,0)</f>
        <v>Colombia</v>
      </c>
      <c r="K281" s="17" t="str">
        <f>VLOOKUP(B281,tbl_CLIENTES[#Data],5,0)</f>
        <v>Dist 1</v>
      </c>
      <c r="L281" t="str">
        <f>VLOOKUP(MONTH(tbl_PEDIDOS[[#This Row],[FECHA]]),mtz_MESES,2,0
)</f>
        <v>Dic</v>
      </c>
    </row>
    <row r="282" spans="1:12" x14ac:dyDescent="0.25">
      <c r="A282" s="21">
        <v>281</v>
      </c>
      <c r="B282" t="s">
        <v>60</v>
      </c>
      <c r="C282" t="s">
        <v>44</v>
      </c>
      <c r="D282" s="20">
        <v>43449</v>
      </c>
      <c r="E282" s="21">
        <v>36</v>
      </c>
      <c r="F282" s="14">
        <f>VLOOKUP(C282,tbl_PRODUCTOS[],3,0)</f>
        <v>670</v>
      </c>
      <c r="G282" s="15">
        <f t="shared" si="4"/>
        <v>24120</v>
      </c>
      <c r="H282" s="16" t="str">
        <f>VLOOKUP(B282,tbl_CLIENTES[#Data],2,0)</f>
        <v>Ripley</v>
      </c>
      <c r="I282" s="16" t="str">
        <f>VLOOKUP(C282,tbl_PRODUCTOS[#Data],2,0)</f>
        <v>Galaxy S7</v>
      </c>
      <c r="J282" s="17" t="str">
        <f>VLOOKUP(B282,tbl_CLIENTES[#Data],3,0)</f>
        <v>Chile</v>
      </c>
      <c r="K282" s="17" t="str">
        <f>VLOOKUP(B282,tbl_CLIENTES[#Data],5,0)</f>
        <v>Dist 2</v>
      </c>
      <c r="L282" t="str">
        <f>VLOOKUP(MONTH(tbl_PEDIDOS[[#This Row],[FECHA]]),mtz_MESES,2,0
)</f>
        <v>Dic</v>
      </c>
    </row>
    <row r="283" spans="1:12" x14ac:dyDescent="0.25">
      <c r="A283" s="21">
        <v>282</v>
      </c>
      <c r="B283" t="s">
        <v>55</v>
      </c>
      <c r="C283" t="s">
        <v>7</v>
      </c>
      <c r="D283" s="20">
        <v>43480</v>
      </c>
      <c r="E283" s="21">
        <v>24</v>
      </c>
      <c r="F283" s="14">
        <f>VLOOKUP(C283,tbl_PRODUCTOS[],3,0)</f>
        <v>760</v>
      </c>
      <c r="G283" s="15">
        <f t="shared" si="4"/>
        <v>18240</v>
      </c>
      <c r="H283" s="16" t="str">
        <f>VLOOKUP(B283,tbl_CLIENTES[#Data],2,0)</f>
        <v>Disco</v>
      </c>
      <c r="I283" s="16" t="str">
        <f>VLOOKUP(C283,tbl_PRODUCTOS[#Data],2,0)</f>
        <v>Motorola G2</v>
      </c>
      <c r="J283" s="17" t="str">
        <f>VLOOKUP(B283,tbl_CLIENTES[#Data],3,0)</f>
        <v>Uruguay</v>
      </c>
      <c r="K283" s="17" t="str">
        <f>VLOOKUP(B283,tbl_CLIENTES[#Data],5,0)</f>
        <v>Dist 2</v>
      </c>
      <c r="L283" t="str">
        <f>VLOOKUP(MONTH(tbl_PEDIDOS[[#This Row],[FECHA]]),mtz_MESES,2,0
)</f>
        <v>Ene</v>
      </c>
    </row>
    <row r="284" spans="1:12" x14ac:dyDescent="0.25">
      <c r="A284" s="21">
        <v>283</v>
      </c>
      <c r="B284" t="s">
        <v>56</v>
      </c>
      <c r="C284" t="s">
        <v>3</v>
      </c>
      <c r="D284" s="20">
        <v>43480</v>
      </c>
      <c r="E284" s="21">
        <v>18</v>
      </c>
      <c r="F284" s="14">
        <f>VLOOKUP(C284,tbl_PRODUCTOS[],3,0)</f>
        <v>750</v>
      </c>
      <c r="G284" s="15">
        <f t="shared" si="4"/>
        <v>13500</v>
      </c>
      <c r="H284" s="16" t="str">
        <f>VLOOKUP(B284,tbl_CLIENTES[#Data],2,0)</f>
        <v>Tottus</v>
      </c>
      <c r="I284" s="16" t="str">
        <f>VLOOKUP(C284,tbl_PRODUCTOS[#Data],2,0)</f>
        <v>Iphone 9</v>
      </c>
      <c r="J284" s="17" t="str">
        <f>VLOOKUP(B284,tbl_CLIENTES[#Data],3,0)</f>
        <v>Perú</v>
      </c>
      <c r="K284" s="17" t="str">
        <f>VLOOKUP(B284,tbl_CLIENTES[#Data],5,0)</f>
        <v>Dist 1</v>
      </c>
      <c r="L284" t="str">
        <f>VLOOKUP(MONTH(tbl_PEDIDOS[[#This Row],[FECHA]]),mtz_MESES,2,0
)</f>
        <v>Ene</v>
      </c>
    </row>
    <row r="285" spans="1:12" x14ac:dyDescent="0.25">
      <c r="A285" s="21">
        <v>284</v>
      </c>
      <c r="B285" t="s">
        <v>56</v>
      </c>
      <c r="C285" t="s">
        <v>4</v>
      </c>
      <c r="D285" s="20">
        <v>43480</v>
      </c>
      <c r="E285" s="21">
        <v>24</v>
      </c>
      <c r="F285" s="14">
        <f>VLOOKUP(C285,tbl_PRODUCTOS[],3,0)</f>
        <v>980</v>
      </c>
      <c r="G285" s="15">
        <f t="shared" si="4"/>
        <v>23520</v>
      </c>
      <c r="H285" s="16" t="str">
        <f>VLOOKUP(B285,tbl_CLIENTES[#Data],2,0)</f>
        <v>Tottus</v>
      </c>
      <c r="I285" s="16" t="str">
        <f>VLOOKUP(C285,tbl_PRODUCTOS[#Data],2,0)</f>
        <v>Iphone 10</v>
      </c>
      <c r="J285" s="17" t="str">
        <f>VLOOKUP(B285,tbl_CLIENTES[#Data],3,0)</f>
        <v>Perú</v>
      </c>
      <c r="K285" s="17" t="str">
        <f>VLOOKUP(B285,tbl_CLIENTES[#Data],5,0)</f>
        <v>Dist 1</v>
      </c>
      <c r="L285" t="str">
        <f>VLOOKUP(MONTH(tbl_PEDIDOS[[#This Row],[FECHA]]),mtz_MESES,2,0
)</f>
        <v>Ene</v>
      </c>
    </row>
    <row r="286" spans="1:12" x14ac:dyDescent="0.25">
      <c r="A286" s="21">
        <v>285</v>
      </c>
      <c r="B286" t="s">
        <v>57</v>
      </c>
      <c r="C286" t="s">
        <v>44</v>
      </c>
      <c r="D286" s="20">
        <v>43480</v>
      </c>
      <c r="E286" s="21">
        <v>12</v>
      </c>
      <c r="F286" s="14">
        <f>VLOOKUP(C286,tbl_PRODUCTOS[],3,0)</f>
        <v>670</v>
      </c>
      <c r="G286" s="15">
        <f t="shared" si="4"/>
        <v>8040</v>
      </c>
      <c r="H286" s="16" t="str">
        <f>VLOOKUP(B286,tbl_CLIENTES[#Data],2,0)</f>
        <v>Megamaxi</v>
      </c>
      <c r="I286" s="16" t="str">
        <f>VLOOKUP(C286,tbl_PRODUCTOS[#Data],2,0)</f>
        <v>Galaxy S7</v>
      </c>
      <c r="J286" s="17" t="str">
        <f>VLOOKUP(B286,tbl_CLIENTES[#Data],3,0)</f>
        <v>Ecuador</v>
      </c>
      <c r="K286" s="17" t="str">
        <f>VLOOKUP(B286,tbl_CLIENTES[#Data],5,0)</f>
        <v>Dist 1</v>
      </c>
      <c r="L286" t="str">
        <f>VLOOKUP(MONTH(tbl_PEDIDOS[[#This Row],[FECHA]]),mtz_MESES,2,0
)</f>
        <v>Ene</v>
      </c>
    </row>
    <row r="287" spans="1:12" x14ac:dyDescent="0.25">
      <c r="A287" s="21">
        <v>286</v>
      </c>
      <c r="B287" t="s">
        <v>58</v>
      </c>
      <c r="C287" t="s">
        <v>5</v>
      </c>
      <c r="D287" s="20">
        <v>43480</v>
      </c>
      <c r="E287" s="21">
        <v>24</v>
      </c>
      <c r="F287" s="14">
        <f>VLOOKUP(C287,tbl_PRODUCTOS[],3,0)</f>
        <v>760</v>
      </c>
      <c r="G287" s="15">
        <f t="shared" si="4"/>
        <v>18240</v>
      </c>
      <c r="H287" s="16" t="str">
        <f>VLOOKUP(B287,tbl_CLIENTES[#Data],2,0)</f>
        <v>Jumbo/Easy</v>
      </c>
      <c r="I287" s="16" t="str">
        <f>VLOOKUP(C287,tbl_PRODUCTOS[#Data],2,0)</f>
        <v>Galaxy S8</v>
      </c>
      <c r="J287" s="17" t="str">
        <f>VLOOKUP(B287,tbl_CLIENTES[#Data],3,0)</f>
        <v>Argentina</v>
      </c>
      <c r="K287" s="17" t="str">
        <f>VLOOKUP(B287,tbl_CLIENTES[#Data],5,0)</f>
        <v>Dist 2</v>
      </c>
      <c r="L287" t="str">
        <f>VLOOKUP(MONTH(tbl_PEDIDOS[[#This Row],[FECHA]]),mtz_MESES,2,0
)</f>
        <v>Ene</v>
      </c>
    </row>
    <row r="288" spans="1:12" x14ac:dyDescent="0.25">
      <c r="A288" s="21">
        <v>287</v>
      </c>
      <c r="B288" t="s">
        <v>59</v>
      </c>
      <c r="C288" t="s">
        <v>6</v>
      </c>
      <c r="D288" s="20">
        <v>43480</v>
      </c>
      <c r="E288" s="21">
        <v>24</v>
      </c>
      <c r="F288" s="14">
        <f>VLOOKUP(C288,tbl_PRODUCTOS[],3,0)</f>
        <v>840</v>
      </c>
      <c r="G288" s="15">
        <f t="shared" si="4"/>
        <v>20160</v>
      </c>
      <c r="H288" s="16" t="str">
        <f>VLOOKUP(B288,tbl_CLIENTES[#Data],2,0)</f>
        <v>Unilago</v>
      </c>
      <c r="I288" s="16" t="str">
        <f>VLOOKUP(C288,tbl_PRODUCTOS[#Data],2,0)</f>
        <v>Galaxy S9</v>
      </c>
      <c r="J288" s="17" t="str">
        <f>VLOOKUP(B288,tbl_CLIENTES[#Data],3,0)</f>
        <v>Colombia</v>
      </c>
      <c r="K288" s="17" t="str">
        <f>VLOOKUP(B288,tbl_CLIENTES[#Data],5,0)</f>
        <v>Dist 1</v>
      </c>
      <c r="L288" t="str">
        <f>VLOOKUP(MONTH(tbl_PEDIDOS[[#This Row],[FECHA]]),mtz_MESES,2,0
)</f>
        <v>Ene</v>
      </c>
    </row>
    <row r="289" spans="1:12" x14ac:dyDescent="0.25">
      <c r="A289" s="21">
        <v>288</v>
      </c>
      <c r="B289" t="s">
        <v>60</v>
      </c>
      <c r="C289" t="s">
        <v>45</v>
      </c>
      <c r="D289" s="20">
        <v>43480</v>
      </c>
      <c r="E289" s="21">
        <v>36</v>
      </c>
      <c r="F289" s="14">
        <f>VLOOKUP(C289,tbl_PRODUCTOS[],3,0)</f>
        <v>870</v>
      </c>
      <c r="G289" s="15">
        <f t="shared" si="4"/>
        <v>31320</v>
      </c>
      <c r="H289" s="16" t="str">
        <f>VLOOKUP(B289,tbl_CLIENTES[#Data],2,0)</f>
        <v>Ripley</v>
      </c>
      <c r="I289" s="16" t="str">
        <f>VLOOKUP(C289,tbl_PRODUCTOS[#Data],2,0)</f>
        <v>Motorola G3</v>
      </c>
      <c r="J289" s="17" t="str">
        <f>VLOOKUP(B289,tbl_CLIENTES[#Data],3,0)</f>
        <v>Chile</v>
      </c>
      <c r="K289" s="17" t="str">
        <f>VLOOKUP(B289,tbl_CLIENTES[#Data],5,0)</f>
        <v>Dist 2</v>
      </c>
      <c r="L289" t="str">
        <f>VLOOKUP(MONTH(tbl_PEDIDOS[[#This Row],[FECHA]]),mtz_MESES,2,0
)</f>
        <v>Ene</v>
      </c>
    </row>
    <row r="290" spans="1:12" x14ac:dyDescent="0.25">
      <c r="A290" s="21">
        <v>289</v>
      </c>
      <c r="B290" t="s">
        <v>60</v>
      </c>
      <c r="C290" t="s">
        <v>3</v>
      </c>
      <c r="D290" s="20">
        <v>43480</v>
      </c>
      <c r="E290" s="21">
        <v>36</v>
      </c>
      <c r="F290" s="14">
        <f>VLOOKUP(C290,tbl_PRODUCTOS[],3,0)</f>
        <v>750</v>
      </c>
      <c r="G290" s="15">
        <f t="shared" si="4"/>
        <v>27000</v>
      </c>
      <c r="H290" s="16" t="str">
        <f>VLOOKUP(B290,tbl_CLIENTES[#Data],2,0)</f>
        <v>Ripley</v>
      </c>
      <c r="I290" s="16" t="str">
        <f>VLOOKUP(C290,tbl_PRODUCTOS[#Data],2,0)</f>
        <v>Iphone 9</v>
      </c>
      <c r="J290" s="17" t="str">
        <f>VLOOKUP(B290,tbl_CLIENTES[#Data],3,0)</f>
        <v>Chile</v>
      </c>
      <c r="K290" s="17" t="str">
        <f>VLOOKUP(B290,tbl_CLIENTES[#Data],5,0)</f>
        <v>Dist 2</v>
      </c>
      <c r="L290" t="str">
        <f>VLOOKUP(MONTH(tbl_PEDIDOS[[#This Row],[FECHA]]),mtz_MESES,2,0
)</f>
        <v>Ene</v>
      </c>
    </row>
    <row r="291" spans="1:12" x14ac:dyDescent="0.25">
      <c r="A291" s="21">
        <v>290</v>
      </c>
      <c r="B291" t="s">
        <v>55</v>
      </c>
      <c r="C291" t="s">
        <v>46</v>
      </c>
      <c r="D291" s="20">
        <v>43480</v>
      </c>
      <c r="E291" s="21">
        <v>24</v>
      </c>
      <c r="F291" s="14">
        <f>VLOOKUP(C291,tbl_PRODUCTOS[],3,0)</f>
        <v>680</v>
      </c>
      <c r="G291" s="15">
        <f t="shared" si="4"/>
        <v>16320</v>
      </c>
      <c r="H291" s="16" t="str">
        <f>VLOOKUP(B291,tbl_CLIENTES[#Data],2,0)</f>
        <v>Disco</v>
      </c>
      <c r="I291" s="16" t="str">
        <f>VLOOKUP(C291,tbl_PRODUCTOS[#Data],2,0)</f>
        <v>Sony</v>
      </c>
      <c r="J291" s="17" t="str">
        <f>VLOOKUP(B291,tbl_CLIENTES[#Data],3,0)</f>
        <v>Uruguay</v>
      </c>
      <c r="K291" s="17" t="str">
        <f>VLOOKUP(B291,tbl_CLIENTES[#Data],5,0)</f>
        <v>Dist 2</v>
      </c>
      <c r="L291" t="str">
        <f>VLOOKUP(MONTH(tbl_PEDIDOS[[#This Row],[FECHA]]),mtz_MESES,2,0
)</f>
        <v>Ene</v>
      </c>
    </row>
    <row r="292" spans="1:12" x14ac:dyDescent="0.25">
      <c r="A292" s="21">
        <v>291</v>
      </c>
      <c r="B292" t="s">
        <v>54</v>
      </c>
      <c r="C292" t="s">
        <v>6</v>
      </c>
      <c r="D292" s="20">
        <v>43480</v>
      </c>
      <c r="E292" s="21">
        <v>18</v>
      </c>
      <c r="F292" s="14">
        <f>VLOOKUP(C292,tbl_PRODUCTOS[],3,0)</f>
        <v>840</v>
      </c>
      <c r="G292" s="15">
        <f t="shared" si="4"/>
        <v>15120</v>
      </c>
      <c r="H292" s="16" t="str">
        <f>VLOOKUP(B292,tbl_CLIENTES[#Data],2,0)</f>
        <v>Jumbo</v>
      </c>
      <c r="I292" s="16" t="str">
        <f>VLOOKUP(C292,tbl_PRODUCTOS[#Data],2,0)</f>
        <v>Galaxy S9</v>
      </c>
      <c r="J292" s="17" t="str">
        <f>VLOOKUP(B292,tbl_CLIENTES[#Data],3,0)</f>
        <v>Chile</v>
      </c>
      <c r="K292" s="17" t="str">
        <f>VLOOKUP(B292,tbl_CLIENTES[#Data],5,0)</f>
        <v>Dist 2</v>
      </c>
      <c r="L292" t="str">
        <f>VLOOKUP(MONTH(tbl_PEDIDOS[[#This Row],[FECHA]]),mtz_MESES,2,0
)</f>
        <v>Ene</v>
      </c>
    </row>
    <row r="293" spans="1:12" x14ac:dyDescent="0.25">
      <c r="A293" s="21">
        <v>292</v>
      </c>
      <c r="B293" t="s">
        <v>54</v>
      </c>
      <c r="C293" t="s">
        <v>46</v>
      </c>
      <c r="D293" s="20">
        <v>43480</v>
      </c>
      <c r="E293" s="21">
        <v>12</v>
      </c>
      <c r="F293" s="14">
        <f>VLOOKUP(C293,tbl_PRODUCTOS[],3,0)</f>
        <v>680</v>
      </c>
      <c r="G293" s="15">
        <f t="shared" si="4"/>
        <v>8160</v>
      </c>
      <c r="H293" s="16" t="str">
        <f>VLOOKUP(B293,tbl_CLIENTES[#Data],2,0)</f>
        <v>Jumbo</v>
      </c>
      <c r="I293" s="16" t="str">
        <f>VLOOKUP(C293,tbl_PRODUCTOS[#Data],2,0)</f>
        <v>Sony</v>
      </c>
      <c r="J293" s="17" t="str">
        <f>VLOOKUP(B293,tbl_CLIENTES[#Data],3,0)</f>
        <v>Chile</v>
      </c>
      <c r="K293" s="17" t="str">
        <f>VLOOKUP(B293,tbl_CLIENTES[#Data],5,0)</f>
        <v>Dist 2</v>
      </c>
      <c r="L293" t="str">
        <f>VLOOKUP(MONTH(tbl_PEDIDOS[[#This Row],[FECHA]]),mtz_MESES,2,0
)</f>
        <v>Ene</v>
      </c>
    </row>
    <row r="294" spans="1:12" x14ac:dyDescent="0.25">
      <c r="A294" s="21">
        <v>293</v>
      </c>
      <c r="B294" t="s">
        <v>55</v>
      </c>
      <c r="C294" t="s">
        <v>3</v>
      </c>
      <c r="D294" s="20">
        <v>43480</v>
      </c>
      <c r="E294" s="21">
        <v>18</v>
      </c>
      <c r="F294" s="14">
        <f>VLOOKUP(C294,tbl_PRODUCTOS[],3,0)</f>
        <v>750</v>
      </c>
      <c r="G294" s="15">
        <f t="shared" si="4"/>
        <v>13500</v>
      </c>
      <c r="H294" s="16" t="str">
        <f>VLOOKUP(B294,tbl_CLIENTES[#Data],2,0)</f>
        <v>Disco</v>
      </c>
      <c r="I294" s="16" t="str">
        <f>VLOOKUP(C294,tbl_PRODUCTOS[#Data],2,0)</f>
        <v>Iphone 9</v>
      </c>
      <c r="J294" s="17" t="str">
        <f>VLOOKUP(B294,tbl_CLIENTES[#Data],3,0)</f>
        <v>Uruguay</v>
      </c>
      <c r="K294" s="17" t="str">
        <f>VLOOKUP(B294,tbl_CLIENTES[#Data],5,0)</f>
        <v>Dist 2</v>
      </c>
      <c r="L294" t="str">
        <f>VLOOKUP(MONTH(tbl_PEDIDOS[[#This Row],[FECHA]]),mtz_MESES,2,0
)</f>
        <v>Ene</v>
      </c>
    </row>
    <row r="295" spans="1:12" x14ac:dyDescent="0.25">
      <c r="A295" s="21">
        <v>294</v>
      </c>
      <c r="B295" t="s">
        <v>56</v>
      </c>
      <c r="C295" t="s">
        <v>46</v>
      </c>
      <c r="D295" s="20">
        <v>43480</v>
      </c>
      <c r="E295" s="21">
        <v>12</v>
      </c>
      <c r="F295" s="14">
        <f>VLOOKUP(C295,tbl_PRODUCTOS[],3,0)</f>
        <v>680</v>
      </c>
      <c r="G295" s="15">
        <f t="shared" si="4"/>
        <v>8160</v>
      </c>
      <c r="H295" s="16" t="str">
        <f>VLOOKUP(B295,tbl_CLIENTES[#Data],2,0)</f>
        <v>Tottus</v>
      </c>
      <c r="I295" s="16" t="str">
        <f>VLOOKUP(C295,tbl_PRODUCTOS[#Data],2,0)</f>
        <v>Sony</v>
      </c>
      <c r="J295" s="17" t="str">
        <f>VLOOKUP(B295,tbl_CLIENTES[#Data],3,0)</f>
        <v>Perú</v>
      </c>
      <c r="K295" s="17" t="str">
        <f>VLOOKUP(B295,tbl_CLIENTES[#Data],5,0)</f>
        <v>Dist 1</v>
      </c>
      <c r="L295" t="str">
        <f>VLOOKUP(MONTH(tbl_PEDIDOS[[#This Row],[FECHA]]),mtz_MESES,2,0
)</f>
        <v>Ene</v>
      </c>
    </row>
    <row r="296" spans="1:12" x14ac:dyDescent="0.25">
      <c r="A296" s="21">
        <v>295</v>
      </c>
      <c r="B296" t="s">
        <v>56</v>
      </c>
      <c r="C296" t="s">
        <v>6</v>
      </c>
      <c r="D296" s="20">
        <v>43480</v>
      </c>
      <c r="E296" s="21">
        <v>24</v>
      </c>
      <c r="F296" s="14">
        <f>VLOOKUP(C296,tbl_PRODUCTOS[],3,0)</f>
        <v>840</v>
      </c>
      <c r="G296" s="15">
        <f t="shared" si="4"/>
        <v>20160</v>
      </c>
      <c r="H296" s="16" t="str">
        <f>VLOOKUP(B296,tbl_CLIENTES[#Data],2,0)</f>
        <v>Tottus</v>
      </c>
      <c r="I296" s="16" t="str">
        <f>VLOOKUP(C296,tbl_PRODUCTOS[#Data],2,0)</f>
        <v>Galaxy S9</v>
      </c>
      <c r="J296" s="17" t="str">
        <f>VLOOKUP(B296,tbl_CLIENTES[#Data],3,0)</f>
        <v>Perú</v>
      </c>
      <c r="K296" s="17" t="str">
        <f>VLOOKUP(B296,tbl_CLIENTES[#Data],5,0)</f>
        <v>Dist 1</v>
      </c>
      <c r="L296" t="str">
        <f>VLOOKUP(MONTH(tbl_PEDIDOS[[#This Row],[FECHA]]),mtz_MESES,2,0
)</f>
        <v>Ene</v>
      </c>
    </row>
    <row r="297" spans="1:12" x14ac:dyDescent="0.25">
      <c r="A297" s="21">
        <v>296</v>
      </c>
      <c r="B297" t="s">
        <v>57</v>
      </c>
      <c r="C297" t="s">
        <v>4</v>
      </c>
      <c r="D297" s="20">
        <v>43480</v>
      </c>
      <c r="E297" s="21">
        <v>36</v>
      </c>
      <c r="F297" s="14">
        <f>VLOOKUP(C297,tbl_PRODUCTOS[],3,0)</f>
        <v>980</v>
      </c>
      <c r="G297" s="15">
        <f t="shared" si="4"/>
        <v>35280</v>
      </c>
      <c r="H297" s="16" t="str">
        <f>VLOOKUP(B297,tbl_CLIENTES[#Data],2,0)</f>
        <v>Megamaxi</v>
      </c>
      <c r="I297" s="16" t="str">
        <f>VLOOKUP(C297,tbl_PRODUCTOS[#Data],2,0)</f>
        <v>Iphone 10</v>
      </c>
      <c r="J297" s="17" t="str">
        <f>VLOOKUP(B297,tbl_CLIENTES[#Data],3,0)</f>
        <v>Ecuador</v>
      </c>
      <c r="K297" s="17" t="str">
        <f>VLOOKUP(B297,tbl_CLIENTES[#Data],5,0)</f>
        <v>Dist 1</v>
      </c>
      <c r="L297" t="str">
        <f>VLOOKUP(MONTH(tbl_PEDIDOS[[#This Row],[FECHA]]),mtz_MESES,2,0
)</f>
        <v>Ene</v>
      </c>
    </row>
    <row r="298" spans="1:12" x14ac:dyDescent="0.25">
      <c r="A298" s="21">
        <v>297</v>
      </c>
      <c r="B298" t="s">
        <v>58</v>
      </c>
      <c r="C298" t="s">
        <v>44</v>
      </c>
      <c r="D298" s="20">
        <v>43480</v>
      </c>
      <c r="E298" s="21">
        <v>24</v>
      </c>
      <c r="F298" s="14">
        <f>VLOOKUP(C298,tbl_PRODUCTOS[],3,0)</f>
        <v>670</v>
      </c>
      <c r="G298" s="15">
        <f t="shared" si="4"/>
        <v>16080</v>
      </c>
      <c r="H298" s="16" t="str">
        <f>VLOOKUP(B298,tbl_CLIENTES[#Data],2,0)</f>
        <v>Jumbo/Easy</v>
      </c>
      <c r="I298" s="16" t="str">
        <f>VLOOKUP(C298,tbl_PRODUCTOS[#Data],2,0)</f>
        <v>Galaxy S7</v>
      </c>
      <c r="J298" s="17" t="str">
        <f>VLOOKUP(B298,tbl_CLIENTES[#Data],3,0)</f>
        <v>Argentina</v>
      </c>
      <c r="K298" s="17" t="str">
        <f>VLOOKUP(B298,tbl_CLIENTES[#Data],5,0)</f>
        <v>Dist 2</v>
      </c>
      <c r="L298" t="str">
        <f>VLOOKUP(MONTH(tbl_PEDIDOS[[#This Row],[FECHA]]),mtz_MESES,2,0
)</f>
        <v>Ene</v>
      </c>
    </row>
    <row r="299" spans="1:12" x14ac:dyDescent="0.25">
      <c r="A299" s="21">
        <v>298</v>
      </c>
      <c r="B299" t="s">
        <v>59</v>
      </c>
      <c r="C299" t="s">
        <v>44</v>
      </c>
      <c r="D299" s="20">
        <v>43480</v>
      </c>
      <c r="E299" s="21">
        <v>18</v>
      </c>
      <c r="F299" s="14">
        <f>VLOOKUP(C299,tbl_PRODUCTOS[],3,0)</f>
        <v>670</v>
      </c>
      <c r="G299" s="15">
        <f t="shared" si="4"/>
        <v>12060</v>
      </c>
      <c r="H299" s="16" t="str">
        <f>VLOOKUP(B299,tbl_CLIENTES[#Data],2,0)</f>
        <v>Unilago</v>
      </c>
      <c r="I299" s="16" t="str">
        <f>VLOOKUP(C299,tbl_PRODUCTOS[#Data],2,0)</f>
        <v>Galaxy S7</v>
      </c>
      <c r="J299" s="17" t="str">
        <f>VLOOKUP(B299,tbl_CLIENTES[#Data],3,0)</f>
        <v>Colombia</v>
      </c>
      <c r="K299" s="17" t="str">
        <f>VLOOKUP(B299,tbl_CLIENTES[#Data],5,0)</f>
        <v>Dist 1</v>
      </c>
      <c r="L299" t="str">
        <f>VLOOKUP(MONTH(tbl_PEDIDOS[[#This Row],[FECHA]]),mtz_MESES,2,0
)</f>
        <v>Ene</v>
      </c>
    </row>
    <row r="300" spans="1:12" x14ac:dyDescent="0.25">
      <c r="A300" s="21">
        <v>299</v>
      </c>
      <c r="B300" t="s">
        <v>60</v>
      </c>
      <c r="C300" t="s">
        <v>5</v>
      </c>
      <c r="D300" s="20">
        <v>43480</v>
      </c>
      <c r="E300" s="21">
        <v>12</v>
      </c>
      <c r="F300" s="14">
        <f>VLOOKUP(C300,tbl_PRODUCTOS[],3,0)</f>
        <v>760</v>
      </c>
      <c r="G300" s="15">
        <f t="shared" si="4"/>
        <v>9120</v>
      </c>
      <c r="H300" s="16" t="str">
        <f>VLOOKUP(B300,tbl_CLIENTES[#Data],2,0)</f>
        <v>Ripley</v>
      </c>
      <c r="I300" s="16" t="str">
        <f>VLOOKUP(C300,tbl_PRODUCTOS[#Data],2,0)</f>
        <v>Galaxy S8</v>
      </c>
      <c r="J300" s="17" t="str">
        <f>VLOOKUP(B300,tbl_CLIENTES[#Data],3,0)</f>
        <v>Chile</v>
      </c>
      <c r="K300" s="17" t="str">
        <f>VLOOKUP(B300,tbl_CLIENTES[#Data],5,0)</f>
        <v>Dist 2</v>
      </c>
      <c r="L300" t="str">
        <f>VLOOKUP(MONTH(tbl_PEDIDOS[[#This Row],[FECHA]]),mtz_MESES,2,0
)</f>
        <v>Ene</v>
      </c>
    </row>
    <row r="301" spans="1:12" x14ac:dyDescent="0.25">
      <c r="A301" s="21">
        <v>300</v>
      </c>
      <c r="B301" t="s">
        <v>55</v>
      </c>
      <c r="C301" t="s">
        <v>4</v>
      </c>
      <c r="D301" s="20">
        <v>43480</v>
      </c>
      <c r="E301" s="21">
        <v>24</v>
      </c>
      <c r="F301" s="14">
        <f>VLOOKUP(C301,tbl_PRODUCTOS[],3,0)</f>
        <v>980</v>
      </c>
      <c r="G301" s="15">
        <f t="shared" si="4"/>
        <v>23520</v>
      </c>
      <c r="H301" s="16" t="str">
        <f>VLOOKUP(B301,tbl_CLIENTES[#Data],2,0)</f>
        <v>Disco</v>
      </c>
      <c r="I301" s="16" t="str">
        <f>VLOOKUP(C301,tbl_PRODUCTOS[#Data],2,0)</f>
        <v>Iphone 10</v>
      </c>
      <c r="J301" s="17" t="str">
        <f>VLOOKUP(B301,tbl_CLIENTES[#Data],3,0)</f>
        <v>Uruguay</v>
      </c>
      <c r="K301" s="17" t="str">
        <f>VLOOKUP(B301,tbl_CLIENTES[#Data],5,0)</f>
        <v>Dist 2</v>
      </c>
      <c r="L301" t="str">
        <f>VLOOKUP(MONTH(tbl_PEDIDOS[[#This Row],[FECHA]]),mtz_MESES,2,0
)</f>
        <v>Ene</v>
      </c>
    </row>
    <row r="302" spans="1:12" x14ac:dyDescent="0.25">
      <c r="A302" s="21">
        <v>301</v>
      </c>
      <c r="B302" t="s">
        <v>54</v>
      </c>
      <c r="C302" t="s">
        <v>44</v>
      </c>
      <c r="D302" s="20">
        <v>43480</v>
      </c>
      <c r="E302" s="21">
        <v>18</v>
      </c>
      <c r="F302" s="14">
        <f>VLOOKUP(C302,tbl_PRODUCTOS[],3,0)</f>
        <v>670</v>
      </c>
      <c r="G302" s="15">
        <f t="shared" si="4"/>
        <v>12060</v>
      </c>
      <c r="H302" s="16" t="str">
        <f>VLOOKUP(B302,tbl_CLIENTES[#Data],2,0)</f>
        <v>Jumbo</v>
      </c>
      <c r="I302" s="16" t="str">
        <f>VLOOKUP(C302,tbl_PRODUCTOS[#Data],2,0)</f>
        <v>Galaxy S7</v>
      </c>
      <c r="J302" s="17" t="str">
        <f>VLOOKUP(B302,tbl_CLIENTES[#Data],3,0)</f>
        <v>Chile</v>
      </c>
      <c r="K302" s="17" t="str">
        <f>VLOOKUP(B302,tbl_CLIENTES[#Data],5,0)</f>
        <v>Dist 2</v>
      </c>
      <c r="L302" t="str">
        <f>VLOOKUP(MONTH(tbl_PEDIDOS[[#This Row],[FECHA]]),mtz_MESES,2,0
)</f>
        <v>Ene</v>
      </c>
    </row>
    <row r="303" spans="1:12" x14ac:dyDescent="0.25">
      <c r="A303" s="21">
        <v>302</v>
      </c>
      <c r="B303" t="s">
        <v>54</v>
      </c>
      <c r="C303" t="s">
        <v>5</v>
      </c>
      <c r="D303" s="20">
        <v>43480</v>
      </c>
      <c r="E303" s="21">
        <v>24</v>
      </c>
      <c r="F303" s="14">
        <f>VLOOKUP(C303,tbl_PRODUCTOS[],3,0)</f>
        <v>760</v>
      </c>
      <c r="G303" s="15">
        <f t="shared" si="4"/>
        <v>18240</v>
      </c>
      <c r="H303" s="16" t="str">
        <f>VLOOKUP(B303,tbl_CLIENTES[#Data],2,0)</f>
        <v>Jumbo</v>
      </c>
      <c r="I303" s="16" t="str">
        <f>VLOOKUP(C303,tbl_PRODUCTOS[#Data],2,0)</f>
        <v>Galaxy S8</v>
      </c>
      <c r="J303" s="17" t="str">
        <f>VLOOKUP(B303,tbl_CLIENTES[#Data],3,0)</f>
        <v>Chile</v>
      </c>
      <c r="K303" s="17" t="str">
        <f>VLOOKUP(B303,tbl_CLIENTES[#Data],5,0)</f>
        <v>Dist 2</v>
      </c>
      <c r="L303" t="str">
        <f>VLOOKUP(MONTH(tbl_PEDIDOS[[#This Row],[FECHA]]),mtz_MESES,2,0
)</f>
        <v>Ene</v>
      </c>
    </row>
    <row r="304" spans="1:12" x14ac:dyDescent="0.25">
      <c r="A304" s="21">
        <v>303</v>
      </c>
      <c r="B304" t="s">
        <v>55</v>
      </c>
      <c r="C304" t="s">
        <v>45</v>
      </c>
      <c r="D304" s="20">
        <v>43480</v>
      </c>
      <c r="E304" s="21">
        <v>24</v>
      </c>
      <c r="F304" s="14">
        <f>VLOOKUP(C304,tbl_PRODUCTOS[],3,0)</f>
        <v>870</v>
      </c>
      <c r="G304" s="15">
        <f t="shared" si="4"/>
        <v>20880</v>
      </c>
      <c r="H304" s="16" t="str">
        <f>VLOOKUP(B304,tbl_CLIENTES[#Data],2,0)</f>
        <v>Disco</v>
      </c>
      <c r="I304" s="16" t="str">
        <f>VLOOKUP(C304,tbl_PRODUCTOS[#Data],2,0)</f>
        <v>Motorola G3</v>
      </c>
      <c r="J304" s="17" t="str">
        <f>VLOOKUP(B304,tbl_CLIENTES[#Data],3,0)</f>
        <v>Uruguay</v>
      </c>
      <c r="K304" s="17" t="str">
        <f>VLOOKUP(B304,tbl_CLIENTES[#Data],5,0)</f>
        <v>Dist 2</v>
      </c>
      <c r="L304" t="str">
        <f>VLOOKUP(MONTH(tbl_PEDIDOS[[#This Row],[FECHA]]),mtz_MESES,2,0
)</f>
        <v>Ene</v>
      </c>
    </row>
    <row r="305" spans="1:12" x14ac:dyDescent="0.25">
      <c r="A305" s="21">
        <v>304</v>
      </c>
      <c r="B305" t="s">
        <v>53</v>
      </c>
      <c r="C305" t="s">
        <v>6</v>
      </c>
      <c r="D305" s="20">
        <v>43511</v>
      </c>
      <c r="E305" s="21">
        <v>36</v>
      </c>
      <c r="F305" s="14">
        <f>VLOOKUP(C305,tbl_PRODUCTOS[],3,0)</f>
        <v>840</v>
      </c>
      <c r="G305" s="15">
        <f t="shared" si="4"/>
        <v>30240</v>
      </c>
      <c r="H305" s="16" t="str">
        <f>VLOOKUP(B305,tbl_CLIENTES[#Data],2,0)</f>
        <v>Éxito</v>
      </c>
      <c r="I305" s="16" t="str">
        <f>VLOOKUP(C305,tbl_PRODUCTOS[#Data],2,0)</f>
        <v>Galaxy S9</v>
      </c>
      <c r="J305" s="17" t="str">
        <f>VLOOKUP(B305,tbl_CLIENTES[#Data],3,0)</f>
        <v>Colombia</v>
      </c>
      <c r="K305" s="17" t="str">
        <f>VLOOKUP(B305,tbl_CLIENTES[#Data],5,0)</f>
        <v>Dist 1</v>
      </c>
      <c r="L305" t="str">
        <f>VLOOKUP(MONTH(tbl_PEDIDOS[[#This Row],[FECHA]]),mtz_MESES,2,0
)</f>
        <v>Feb</v>
      </c>
    </row>
    <row r="306" spans="1:12" x14ac:dyDescent="0.25">
      <c r="A306" s="21">
        <v>305</v>
      </c>
      <c r="B306" t="s">
        <v>53</v>
      </c>
      <c r="C306" t="s">
        <v>7</v>
      </c>
      <c r="D306" s="20">
        <v>43511</v>
      </c>
      <c r="E306" s="21">
        <v>24</v>
      </c>
      <c r="F306" s="14">
        <f>VLOOKUP(C306,tbl_PRODUCTOS[],3,0)</f>
        <v>760</v>
      </c>
      <c r="G306" s="15">
        <f t="shared" si="4"/>
        <v>18240</v>
      </c>
      <c r="H306" s="16" t="str">
        <f>VLOOKUP(B306,tbl_CLIENTES[#Data],2,0)</f>
        <v>Éxito</v>
      </c>
      <c r="I306" s="16" t="str">
        <f>VLOOKUP(C306,tbl_PRODUCTOS[#Data],2,0)</f>
        <v>Motorola G2</v>
      </c>
      <c r="J306" s="17" t="str">
        <f>VLOOKUP(B306,tbl_CLIENTES[#Data],3,0)</f>
        <v>Colombia</v>
      </c>
      <c r="K306" s="17" t="str">
        <f>VLOOKUP(B306,tbl_CLIENTES[#Data],5,0)</f>
        <v>Dist 1</v>
      </c>
      <c r="L306" t="str">
        <f>VLOOKUP(MONTH(tbl_PEDIDOS[[#This Row],[FECHA]]),mtz_MESES,2,0
)</f>
        <v>Feb</v>
      </c>
    </row>
    <row r="307" spans="1:12" x14ac:dyDescent="0.25">
      <c r="A307" s="21">
        <v>306</v>
      </c>
      <c r="B307" t="s">
        <v>54</v>
      </c>
      <c r="C307" t="s">
        <v>3</v>
      </c>
      <c r="D307" s="20">
        <v>43511</v>
      </c>
      <c r="E307" s="21">
        <v>18</v>
      </c>
      <c r="F307" s="14">
        <f>VLOOKUP(C307,tbl_PRODUCTOS[],3,0)</f>
        <v>750</v>
      </c>
      <c r="G307" s="15">
        <f t="shared" si="4"/>
        <v>13500</v>
      </c>
      <c r="H307" s="16" t="str">
        <f>VLOOKUP(B307,tbl_CLIENTES[#Data],2,0)</f>
        <v>Jumbo</v>
      </c>
      <c r="I307" s="16" t="str">
        <f>VLOOKUP(C307,tbl_PRODUCTOS[#Data],2,0)</f>
        <v>Iphone 9</v>
      </c>
      <c r="J307" s="17" t="str">
        <f>VLOOKUP(B307,tbl_CLIENTES[#Data],3,0)</f>
        <v>Chile</v>
      </c>
      <c r="K307" s="17" t="str">
        <f>VLOOKUP(B307,tbl_CLIENTES[#Data],5,0)</f>
        <v>Dist 2</v>
      </c>
      <c r="L307" t="str">
        <f>VLOOKUP(MONTH(tbl_PEDIDOS[[#This Row],[FECHA]]),mtz_MESES,2,0
)</f>
        <v>Feb</v>
      </c>
    </row>
    <row r="308" spans="1:12" x14ac:dyDescent="0.25">
      <c r="A308" s="21">
        <v>307</v>
      </c>
      <c r="B308" t="s">
        <v>54</v>
      </c>
      <c r="C308" t="s">
        <v>46</v>
      </c>
      <c r="D308" s="20">
        <v>43511</v>
      </c>
      <c r="E308" s="21">
        <v>24</v>
      </c>
      <c r="F308" s="14">
        <f>VLOOKUP(C308,tbl_PRODUCTOS[],3,0)</f>
        <v>680</v>
      </c>
      <c r="G308" s="15">
        <f t="shared" si="4"/>
        <v>16320</v>
      </c>
      <c r="H308" s="16" t="str">
        <f>VLOOKUP(B308,tbl_CLIENTES[#Data],2,0)</f>
        <v>Jumbo</v>
      </c>
      <c r="I308" s="16" t="str">
        <f>VLOOKUP(C308,tbl_PRODUCTOS[#Data],2,0)</f>
        <v>Sony</v>
      </c>
      <c r="J308" s="17" t="str">
        <f>VLOOKUP(B308,tbl_CLIENTES[#Data],3,0)</f>
        <v>Chile</v>
      </c>
      <c r="K308" s="17" t="str">
        <f>VLOOKUP(B308,tbl_CLIENTES[#Data],5,0)</f>
        <v>Dist 2</v>
      </c>
      <c r="L308" t="str">
        <f>VLOOKUP(MONTH(tbl_PEDIDOS[[#This Row],[FECHA]]),mtz_MESES,2,0
)</f>
        <v>Feb</v>
      </c>
    </row>
    <row r="309" spans="1:12" x14ac:dyDescent="0.25">
      <c r="A309" s="21">
        <v>308</v>
      </c>
      <c r="B309" t="s">
        <v>54</v>
      </c>
      <c r="C309" t="s">
        <v>6</v>
      </c>
      <c r="D309" s="20">
        <v>43511</v>
      </c>
      <c r="E309" s="21">
        <v>12</v>
      </c>
      <c r="F309" s="14">
        <f>VLOOKUP(C309,tbl_PRODUCTOS[],3,0)</f>
        <v>840</v>
      </c>
      <c r="G309" s="15">
        <f t="shared" si="4"/>
        <v>10080</v>
      </c>
      <c r="H309" s="16" t="str">
        <f>VLOOKUP(B309,tbl_CLIENTES[#Data],2,0)</f>
        <v>Jumbo</v>
      </c>
      <c r="I309" s="16" t="str">
        <f>VLOOKUP(C309,tbl_PRODUCTOS[#Data],2,0)</f>
        <v>Galaxy S9</v>
      </c>
      <c r="J309" s="17" t="str">
        <f>VLOOKUP(B309,tbl_CLIENTES[#Data],3,0)</f>
        <v>Chile</v>
      </c>
      <c r="K309" s="17" t="str">
        <f>VLOOKUP(B309,tbl_CLIENTES[#Data],5,0)</f>
        <v>Dist 2</v>
      </c>
      <c r="L309" t="str">
        <f>VLOOKUP(MONTH(tbl_PEDIDOS[[#This Row],[FECHA]]),mtz_MESES,2,0
)</f>
        <v>Feb</v>
      </c>
    </row>
    <row r="310" spans="1:12" x14ac:dyDescent="0.25">
      <c r="A310" s="21">
        <v>309</v>
      </c>
      <c r="B310" t="s">
        <v>55</v>
      </c>
      <c r="C310" t="s">
        <v>46</v>
      </c>
      <c r="D310" s="20">
        <v>43511</v>
      </c>
      <c r="E310" s="21">
        <v>24</v>
      </c>
      <c r="F310" s="14">
        <f>VLOOKUP(C310,tbl_PRODUCTOS[],3,0)</f>
        <v>680</v>
      </c>
      <c r="G310" s="15">
        <f t="shared" si="4"/>
        <v>16320</v>
      </c>
      <c r="H310" s="16" t="str">
        <f>VLOOKUP(B310,tbl_CLIENTES[#Data],2,0)</f>
        <v>Disco</v>
      </c>
      <c r="I310" s="16" t="str">
        <f>VLOOKUP(C310,tbl_PRODUCTOS[#Data],2,0)</f>
        <v>Sony</v>
      </c>
      <c r="J310" s="17" t="str">
        <f>VLOOKUP(B310,tbl_CLIENTES[#Data],3,0)</f>
        <v>Uruguay</v>
      </c>
      <c r="K310" s="17" t="str">
        <f>VLOOKUP(B310,tbl_CLIENTES[#Data],5,0)</f>
        <v>Dist 2</v>
      </c>
      <c r="L310" t="str">
        <f>VLOOKUP(MONTH(tbl_PEDIDOS[[#This Row],[FECHA]]),mtz_MESES,2,0
)</f>
        <v>Feb</v>
      </c>
    </row>
    <row r="311" spans="1:12" x14ac:dyDescent="0.25">
      <c r="A311" s="21">
        <v>310</v>
      </c>
      <c r="B311" t="s">
        <v>55</v>
      </c>
      <c r="C311" t="s">
        <v>6</v>
      </c>
      <c r="D311" s="20">
        <v>43511</v>
      </c>
      <c r="E311" s="21">
        <v>24</v>
      </c>
      <c r="F311" s="14">
        <f>VLOOKUP(C311,tbl_PRODUCTOS[],3,0)</f>
        <v>840</v>
      </c>
      <c r="G311" s="15">
        <f t="shared" si="4"/>
        <v>20160</v>
      </c>
      <c r="H311" s="16" t="str">
        <f>VLOOKUP(B311,tbl_CLIENTES[#Data],2,0)</f>
        <v>Disco</v>
      </c>
      <c r="I311" s="16" t="str">
        <f>VLOOKUP(C311,tbl_PRODUCTOS[#Data],2,0)</f>
        <v>Galaxy S9</v>
      </c>
      <c r="J311" s="17" t="str">
        <f>VLOOKUP(B311,tbl_CLIENTES[#Data],3,0)</f>
        <v>Uruguay</v>
      </c>
      <c r="K311" s="17" t="str">
        <f>VLOOKUP(B311,tbl_CLIENTES[#Data],5,0)</f>
        <v>Dist 2</v>
      </c>
      <c r="L311" t="str">
        <f>VLOOKUP(MONTH(tbl_PEDIDOS[[#This Row],[FECHA]]),mtz_MESES,2,0
)</f>
        <v>Feb</v>
      </c>
    </row>
    <row r="312" spans="1:12" x14ac:dyDescent="0.25">
      <c r="A312" s="21">
        <v>311</v>
      </c>
      <c r="B312" t="s">
        <v>56</v>
      </c>
      <c r="C312" t="s">
        <v>3</v>
      </c>
      <c r="D312" s="20">
        <v>43511</v>
      </c>
      <c r="E312" s="21">
        <v>36</v>
      </c>
      <c r="F312" s="14">
        <f>VLOOKUP(C312,tbl_PRODUCTOS[],3,0)</f>
        <v>750</v>
      </c>
      <c r="G312" s="15">
        <f t="shared" si="4"/>
        <v>27000</v>
      </c>
      <c r="H312" s="16" t="str">
        <f>VLOOKUP(B312,tbl_CLIENTES[#Data],2,0)</f>
        <v>Tottus</v>
      </c>
      <c r="I312" s="16" t="str">
        <f>VLOOKUP(C312,tbl_PRODUCTOS[#Data],2,0)</f>
        <v>Iphone 9</v>
      </c>
      <c r="J312" s="17" t="str">
        <f>VLOOKUP(B312,tbl_CLIENTES[#Data],3,0)</f>
        <v>Perú</v>
      </c>
      <c r="K312" s="17" t="str">
        <f>VLOOKUP(B312,tbl_CLIENTES[#Data],5,0)</f>
        <v>Dist 1</v>
      </c>
      <c r="L312" t="str">
        <f>VLOOKUP(MONTH(tbl_PEDIDOS[[#This Row],[FECHA]]),mtz_MESES,2,0
)</f>
        <v>Feb</v>
      </c>
    </row>
    <row r="313" spans="1:12" x14ac:dyDescent="0.25">
      <c r="A313" s="21">
        <v>312</v>
      </c>
      <c r="B313" t="s">
        <v>56</v>
      </c>
      <c r="C313" t="s">
        <v>46</v>
      </c>
      <c r="D313" s="20">
        <v>43511</v>
      </c>
      <c r="E313" s="21">
        <v>36</v>
      </c>
      <c r="F313" s="14">
        <f>VLOOKUP(C313,tbl_PRODUCTOS[],3,0)</f>
        <v>680</v>
      </c>
      <c r="G313" s="15">
        <f t="shared" si="4"/>
        <v>24480</v>
      </c>
      <c r="H313" s="16" t="str">
        <f>VLOOKUP(B313,tbl_CLIENTES[#Data],2,0)</f>
        <v>Tottus</v>
      </c>
      <c r="I313" s="16" t="str">
        <f>VLOOKUP(C313,tbl_PRODUCTOS[#Data],2,0)</f>
        <v>Sony</v>
      </c>
      <c r="J313" s="17" t="str">
        <f>VLOOKUP(B313,tbl_CLIENTES[#Data],3,0)</f>
        <v>Perú</v>
      </c>
      <c r="K313" s="17" t="str">
        <f>VLOOKUP(B313,tbl_CLIENTES[#Data],5,0)</f>
        <v>Dist 1</v>
      </c>
      <c r="L313" t="str">
        <f>VLOOKUP(MONTH(tbl_PEDIDOS[[#This Row],[FECHA]]),mtz_MESES,2,0
)</f>
        <v>Feb</v>
      </c>
    </row>
    <row r="314" spans="1:12" x14ac:dyDescent="0.25">
      <c r="A314" s="21">
        <v>313</v>
      </c>
      <c r="B314" t="s">
        <v>57</v>
      </c>
      <c r="C314" t="s">
        <v>46</v>
      </c>
      <c r="D314" s="20">
        <v>43511</v>
      </c>
      <c r="E314" s="21">
        <v>24</v>
      </c>
      <c r="F314" s="14">
        <f>VLOOKUP(C314,tbl_PRODUCTOS[],3,0)</f>
        <v>680</v>
      </c>
      <c r="G314" s="15">
        <f t="shared" si="4"/>
        <v>16320</v>
      </c>
      <c r="H314" s="16" t="str">
        <f>VLOOKUP(B314,tbl_CLIENTES[#Data],2,0)</f>
        <v>Megamaxi</v>
      </c>
      <c r="I314" s="16" t="str">
        <f>VLOOKUP(C314,tbl_PRODUCTOS[#Data],2,0)</f>
        <v>Sony</v>
      </c>
      <c r="J314" s="17" t="str">
        <f>VLOOKUP(B314,tbl_CLIENTES[#Data],3,0)</f>
        <v>Ecuador</v>
      </c>
      <c r="K314" s="17" t="str">
        <f>VLOOKUP(B314,tbl_CLIENTES[#Data],5,0)</f>
        <v>Dist 1</v>
      </c>
      <c r="L314" t="str">
        <f>VLOOKUP(MONTH(tbl_PEDIDOS[[#This Row],[FECHA]]),mtz_MESES,2,0
)</f>
        <v>Feb</v>
      </c>
    </row>
    <row r="315" spans="1:12" x14ac:dyDescent="0.25">
      <c r="A315" s="21">
        <v>314</v>
      </c>
      <c r="B315" t="s">
        <v>58</v>
      </c>
      <c r="C315" t="s">
        <v>4</v>
      </c>
      <c r="D315" s="20">
        <v>43511</v>
      </c>
      <c r="E315" s="21">
        <v>18</v>
      </c>
      <c r="F315" s="14">
        <f>VLOOKUP(C315,tbl_PRODUCTOS[],3,0)</f>
        <v>980</v>
      </c>
      <c r="G315" s="15">
        <f t="shared" si="4"/>
        <v>17640</v>
      </c>
      <c r="H315" s="16" t="str">
        <f>VLOOKUP(B315,tbl_CLIENTES[#Data],2,0)</f>
        <v>Jumbo/Easy</v>
      </c>
      <c r="I315" s="16" t="str">
        <f>VLOOKUP(C315,tbl_PRODUCTOS[#Data],2,0)</f>
        <v>Iphone 10</v>
      </c>
      <c r="J315" s="17" t="str">
        <f>VLOOKUP(B315,tbl_CLIENTES[#Data],3,0)</f>
        <v>Argentina</v>
      </c>
      <c r="K315" s="17" t="str">
        <f>VLOOKUP(B315,tbl_CLIENTES[#Data],5,0)</f>
        <v>Dist 2</v>
      </c>
      <c r="L315" t="str">
        <f>VLOOKUP(MONTH(tbl_PEDIDOS[[#This Row],[FECHA]]),mtz_MESES,2,0
)</f>
        <v>Feb</v>
      </c>
    </row>
    <row r="316" spans="1:12" x14ac:dyDescent="0.25">
      <c r="A316" s="21">
        <v>315</v>
      </c>
      <c r="B316" t="s">
        <v>59</v>
      </c>
      <c r="C316" t="s">
        <v>6</v>
      </c>
      <c r="D316" s="20">
        <v>43511</v>
      </c>
      <c r="E316" s="21">
        <v>12</v>
      </c>
      <c r="F316" s="14">
        <f>VLOOKUP(C316,tbl_PRODUCTOS[],3,0)</f>
        <v>840</v>
      </c>
      <c r="G316" s="15">
        <f t="shared" si="4"/>
        <v>10080</v>
      </c>
      <c r="H316" s="16" t="str">
        <f>VLOOKUP(B316,tbl_CLIENTES[#Data],2,0)</f>
        <v>Unilago</v>
      </c>
      <c r="I316" s="16" t="str">
        <f>VLOOKUP(C316,tbl_PRODUCTOS[#Data],2,0)</f>
        <v>Galaxy S9</v>
      </c>
      <c r="J316" s="17" t="str">
        <f>VLOOKUP(B316,tbl_CLIENTES[#Data],3,0)</f>
        <v>Colombia</v>
      </c>
      <c r="K316" s="17" t="str">
        <f>VLOOKUP(B316,tbl_CLIENTES[#Data],5,0)</f>
        <v>Dist 1</v>
      </c>
      <c r="L316" t="str">
        <f>VLOOKUP(MONTH(tbl_PEDIDOS[[#This Row],[FECHA]]),mtz_MESES,2,0
)</f>
        <v>Feb</v>
      </c>
    </row>
    <row r="317" spans="1:12" x14ac:dyDescent="0.25">
      <c r="A317" s="21">
        <v>316</v>
      </c>
      <c r="B317" t="s">
        <v>60</v>
      </c>
      <c r="C317" t="s">
        <v>3</v>
      </c>
      <c r="D317" s="20">
        <v>43511</v>
      </c>
      <c r="E317" s="21">
        <v>24</v>
      </c>
      <c r="F317" s="14">
        <f>VLOOKUP(C317,tbl_PRODUCTOS[],3,0)</f>
        <v>750</v>
      </c>
      <c r="G317" s="15">
        <f t="shared" si="4"/>
        <v>18000</v>
      </c>
      <c r="H317" s="16" t="str">
        <f>VLOOKUP(B317,tbl_CLIENTES[#Data],2,0)</f>
        <v>Ripley</v>
      </c>
      <c r="I317" s="16" t="str">
        <f>VLOOKUP(C317,tbl_PRODUCTOS[#Data],2,0)</f>
        <v>Iphone 9</v>
      </c>
      <c r="J317" s="17" t="str">
        <f>VLOOKUP(B317,tbl_CLIENTES[#Data],3,0)</f>
        <v>Chile</v>
      </c>
      <c r="K317" s="17" t="str">
        <f>VLOOKUP(B317,tbl_CLIENTES[#Data],5,0)</f>
        <v>Dist 2</v>
      </c>
      <c r="L317" t="str">
        <f>VLOOKUP(MONTH(tbl_PEDIDOS[[#This Row],[FECHA]]),mtz_MESES,2,0
)</f>
        <v>Feb</v>
      </c>
    </row>
    <row r="318" spans="1:12" x14ac:dyDescent="0.25">
      <c r="A318" s="21">
        <v>317</v>
      </c>
      <c r="B318" t="s">
        <v>60</v>
      </c>
      <c r="C318" t="s">
        <v>4</v>
      </c>
      <c r="D318" s="20">
        <v>43511</v>
      </c>
      <c r="E318" s="21">
        <v>18</v>
      </c>
      <c r="F318" s="14">
        <f>VLOOKUP(C318,tbl_PRODUCTOS[],3,0)</f>
        <v>980</v>
      </c>
      <c r="G318" s="15">
        <f t="shared" si="4"/>
        <v>17640</v>
      </c>
      <c r="H318" s="16" t="str">
        <f>VLOOKUP(B318,tbl_CLIENTES[#Data],2,0)</f>
        <v>Ripley</v>
      </c>
      <c r="I318" s="16" t="str">
        <f>VLOOKUP(C318,tbl_PRODUCTOS[#Data],2,0)</f>
        <v>Iphone 10</v>
      </c>
      <c r="J318" s="17" t="str">
        <f>VLOOKUP(B318,tbl_CLIENTES[#Data],3,0)</f>
        <v>Chile</v>
      </c>
      <c r="K318" s="17" t="str">
        <f>VLOOKUP(B318,tbl_CLIENTES[#Data],5,0)</f>
        <v>Dist 2</v>
      </c>
      <c r="L318" t="str">
        <f>VLOOKUP(MONTH(tbl_PEDIDOS[[#This Row],[FECHA]]),mtz_MESES,2,0
)</f>
        <v>Feb</v>
      </c>
    </row>
    <row r="319" spans="1:12" x14ac:dyDescent="0.25">
      <c r="A319" s="21">
        <v>318</v>
      </c>
      <c r="B319" t="s">
        <v>55</v>
      </c>
      <c r="C319" t="s">
        <v>44</v>
      </c>
      <c r="D319" s="20">
        <v>43511</v>
      </c>
      <c r="E319" s="21">
        <v>24</v>
      </c>
      <c r="F319" s="14">
        <f>VLOOKUP(C319,tbl_PRODUCTOS[],3,0)</f>
        <v>670</v>
      </c>
      <c r="G319" s="15">
        <f t="shared" si="4"/>
        <v>16080</v>
      </c>
      <c r="H319" s="16" t="str">
        <f>VLOOKUP(B319,tbl_CLIENTES[#Data],2,0)</f>
        <v>Disco</v>
      </c>
      <c r="I319" s="16" t="str">
        <f>VLOOKUP(C319,tbl_PRODUCTOS[#Data],2,0)</f>
        <v>Galaxy S7</v>
      </c>
      <c r="J319" s="17" t="str">
        <f>VLOOKUP(B319,tbl_CLIENTES[#Data],3,0)</f>
        <v>Uruguay</v>
      </c>
      <c r="K319" s="17" t="str">
        <f>VLOOKUP(B319,tbl_CLIENTES[#Data],5,0)</f>
        <v>Dist 2</v>
      </c>
      <c r="L319" t="str">
        <f>VLOOKUP(MONTH(tbl_PEDIDOS[[#This Row],[FECHA]]),mtz_MESES,2,0
)</f>
        <v>Feb</v>
      </c>
    </row>
    <row r="320" spans="1:12" x14ac:dyDescent="0.25">
      <c r="A320" s="21">
        <v>319</v>
      </c>
      <c r="B320" t="s">
        <v>54</v>
      </c>
      <c r="C320" t="s">
        <v>44</v>
      </c>
      <c r="D320" s="20">
        <v>43511</v>
      </c>
      <c r="E320" s="21">
        <v>12</v>
      </c>
      <c r="F320" s="14">
        <f>VLOOKUP(C320,tbl_PRODUCTOS[],3,0)</f>
        <v>670</v>
      </c>
      <c r="G320" s="15">
        <f t="shared" si="4"/>
        <v>8040</v>
      </c>
      <c r="H320" s="16" t="str">
        <f>VLOOKUP(B320,tbl_CLIENTES[#Data],2,0)</f>
        <v>Jumbo</v>
      </c>
      <c r="I320" s="16" t="str">
        <f>VLOOKUP(C320,tbl_PRODUCTOS[#Data],2,0)</f>
        <v>Galaxy S7</v>
      </c>
      <c r="J320" s="17" t="str">
        <f>VLOOKUP(B320,tbl_CLIENTES[#Data],3,0)</f>
        <v>Chile</v>
      </c>
      <c r="K320" s="17" t="str">
        <f>VLOOKUP(B320,tbl_CLIENTES[#Data],5,0)</f>
        <v>Dist 2</v>
      </c>
      <c r="L320" t="str">
        <f>VLOOKUP(MONTH(tbl_PEDIDOS[[#This Row],[FECHA]]),mtz_MESES,2,0
)</f>
        <v>Feb</v>
      </c>
    </row>
    <row r="321" spans="1:12" x14ac:dyDescent="0.25">
      <c r="A321" s="21">
        <v>320</v>
      </c>
      <c r="B321" t="s">
        <v>53</v>
      </c>
      <c r="C321" t="s">
        <v>5</v>
      </c>
      <c r="D321" s="20">
        <v>43511</v>
      </c>
      <c r="E321" s="21">
        <v>24</v>
      </c>
      <c r="F321" s="14">
        <f>VLOOKUP(C321,tbl_PRODUCTOS[],3,0)</f>
        <v>760</v>
      </c>
      <c r="G321" s="15">
        <f t="shared" si="4"/>
        <v>18240</v>
      </c>
      <c r="H321" s="16" t="str">
        <f>VLOOKUP(B321,tbl_CLIENTES[#Data],2,0)</f>
        <v>Éxito</v>
      </c>
      <c r="I321" s="16" t="str">
        <f>VLOOKUP(C321,tbl_PRODUCTOS[#Data],2,0)</f>
        <v>Galaxy S8</v>
      </c>
      <c r="J321" s="17" t="str">
        <f>VLOOKUP(B321,tbl_CLIENTES[#Data],3,0)</f>
        <v>Colombia</v>
      </c>
      <c r="K321" s="17" t="str">
        <f>VLOOKUP(B321,tbl_CLIENTES[#Data],5,0)</f>
        <v>Dist 1</v>
      </c>
      <c r="L321" t="str">
        <f>VLOOKUP(MONTH(tbl_PEDIDOS[[#This Row],[FECHA]]),mtz_MESES,2,0
)</f>
        <v>Feb</v>
      </c>
    </row>
    <row r="322" spans="1:12" x14ac:dyDescent="0.25">
      <c r="A322" s="21">
        <v>321</v>
      </c>
      <c r="B322" t="s">
        <v>53</v>
      </c>
      <c r="C322" t="s">
        <v>7</v>
      </c>
      <c r="D322" s="20">
        <v>43511</v>
      </c>
      <c r="E322" s="21">
        <v>24</v>
      </c>
      <c r="F322" s="14">
        <f>VLOOKUP(C322,tbl_PRODUCTOS[],3,0)</f>
        <v>760</v>
      </c>
      <c r="G322" s="15">
        <f t="shared" ref="G322:G385" si="5">E322*F322</f>
        <v>18240</v>
      </c>
      <c r="H322" s="16" t="str">
        <f>VLOOKUP(B322,tbl_CLIENTES[#Data],2,0)</f>
        <v>Éxito</v>
      </c>
      <c r="I322" s="16" t="str">
        <f>VLOOKUP(C322,tbl_PRODUCTOS[#Data],2,0)</f>
        <v>Motorola G2</v>
      </c>
      <c r="J322" s="17" t="str">
        <f>VLOOKUP(B322,tbl_CLIENTES[#Data],3,0)</f>
        <v>Colombia</v>
      </c>
      <c r="K322" s="17" t="str">
        <f>VLOOKUP(B322,tbl_CLIENTES[#Data],5,0)</f>
        <v>Dist 1</v>
      </c>
      <c r="L322" t="str">
        <f>VLOOKUP(MONTH(tbl_PEDIDOS[[#This Row],[FECHA]]),mtz_MESES,2,0
)</f>
        <v>Feb</v>
      </c>
    </row>
    <row r="323" spans="1:12" x14ac:dyDescent="0.25">
      <c r="A323" s="21">
        <v>322</v>
      </c>
      <c r="B323" t="s">
        <v>54</v>
      </c>
      <c r="C323" t="s">
        <v>4</v>
      </c>
      <c r="D323" s="20">
        <v>43511</v>
      </c>
      <c r="E323" s="21">
        <v>36</v>
      </c>
      <c r="F323" s="14">
        <f>VLOOKUP(C323,tbl_PRODUCTOS[],3,0)</f>
        <v>980</v>
      </c>
      <c r="G323" s="15">
        <f t="shared" si="5"/>
        <v>35280</v>
      </c>
      <c r="H323" s="16" t="str">
        <f>VLOOKUP(B323,tbl_CLIENTES[#Data],2,0)</f>
        <v>Jumbo</v>
      </c>
      <c r="I323" s="16" t="str">
        <f>VLOOKUP(C323,tbl_PRODUCTOS[#Data],2,0)</f>
        <v>Iphone 10</v>
      </c>
      <c r="J323" s="17" t="str">
        <f>VLOOKUP(B323,tbl_CLIENTES[#Data],3,0)</f>
        <v>Chile</v>
      </c>
      <c r="K323" s="17" t="str">
        <f>VLOOKUP(B323,tbl_CLIENTES[#Data],5,0)</f>
        <v>Dist 2</v>
      </c>
      <c r="L323" t="str">
        <f>VLOOKUP(MONTH(tbl_PEDIDOS[[#This Row],[FECHA]]),mtz_MESES,2,0
)</f>
        <v>Feb</v>
      </c>
    </row>
    <row r="324" spans="1:12" x14ac:dyDescent="0.25">
      <c r="A324" s="21">
        <v>323</v>
      </c>
      <c r="B324" t="s">
        <v>56</v>
      </c>
      <c r="C324" t="s">
        <v>5</v>
      </c>
      <c r="D324" s="20">
        <v>43511</v>
      </c>
      <c r="E324" s="21">
        <v>24</v>
      </c>
      <c r="F324" s="14">
        <f>VLOOKUP(C324,tbl_PRODUCTOS[],3,0)</f>
        <v>760</v>
      </c>
      <c r="G324" s="15">
        <f t="shared" si="5"/>
        <v>18240</v>
      </c>
      <c r="H324" s="16" t="str">
        <f>VLOOKUP(B324,tbl_CLIENTES[#Data],2,0)</f>
        <v>Tottus</v>
      </c>
      <c r="I324" s="16" t="str">
        <f>VLOOKUP(C324,tbl_PRODUCTOS[#Data],2,0)</f>
        <v>Galaxy S8</v>
      </c>
      <c r="J324" s="17" t="str">
        <f>VLOOKUP(B324,tbl_CLIENTES[#Data],3,0)</f>
        <v>Perú</v>
      </c>
      <c r="K324" s="17" t="str">
        <f>VLOOKUP(B324,tbl_CLIENTES[#Data],5,0)</f>
        <v>Dist 1</v>
      </c>
      <c r="L324" t="str">
        <f>VLOOKUP(MONTH(tbl_PEDIDOS[[#This Row],[FECHA]]),mtz_MESES,2,0
)</f>
        <v>Feb</v>
      </c>
    </row>
    <row r="325" spans="1:12" x14ac:dyDescent="0.25">
      <c r="A325" s="21">
        <v>324</v>
      </c>
      <c r="B325" t="s">
        <v>56</v>
      </c>
      <c r="C325" t="s">
        <v>6</v>
      </c>
      <c r="D325" s="20">
        <v>43511</v>
      </c>
      <c r="E325" s="21">
        <v>18</v>
      </c>
      <c r="F325" s="14">
        <f>VLOOKUP(C325,tbl_PRODUCTOS[],3,0)</f>
        <v>840</v>
      </c>
      <c r="G325" s="15">
        <f t="shared" si="5"/>
        <v>15120</v>
      </c>
      <c r="H325" s="16" t="str">
        <f>VLOOKUP(B325,tbl_CLIENTES[#Data],2,0)</f>
        <v>Tottus</v>
      </c>
      <c r="I325" s="16" t="str">
        <f>VLOOKUP(C325,tbl_PRODUCTOS[#Data],2,0)</f>
        <v>Galaxy S9</v>
      </c>
      <c r="J325" s="17" t="str">
        <f>VLOOKUP(B325,tbl_CLIENTES[#Data],3,0)</f>
        <v>Perú</v>
      </c>
      <c r="K325" s="17" t="str">
        <f>VLOOKUP(B325,tbl_CLIENTES[#Data],5,0)</f>
        <v>Dist 1</v>
      </c>
      <c r="L325" t="str">
        <f>VLOOKUP(MONTH(tbl_PEDIDOS[[#This Row],[FECHA]]),mtz_MESES,2,0
)</f>
        <v>Feb</v>
      </c>
    </row>
    <row r="326" spans="1:12" x14ac:dyDescent="0.25">
      <c r="A326" s="21">
        <v>325</v>
      </c>
      <c r="B326" t="s">
        <v>56</v>
      </c>
      <c r="C326" t="s">
        <v>45</v>
      </c>
      <c r="D326" s="20">
        <v>43511</v>
      </c>
      <c r="E326" s="21">
        <v>12</v>
      </c>
      <c r="F326" s="14">
        <f>VLOOKUP(C326,tbl_PRODUCTOS[],3,0)</f>
        <v>870</v>
      </c>
      <c r="G326" s="15">
        <f t="shared" si="5"/>
        <v>10440</v>
      </c>
      <c r="H326" s="16" t="str">
        <f>VLOOKUP(B326,tbl_CLIENTES[#Data],2,0)</f>
        <v>Tottus</v>
      </c>
      <c r="I326" s="16" t="str">
        <f>VLOOKUP(C326,tbl_PRODUCTOS[#Data],2,0)</f>
        <v>Motorola G3</v>
      </c>
      <c r="J326" s="17" t="str">
        <f>VLOOKUP(B326,tbl_CLIENTES[#Data],3,0)</f>
        <v>Perú</v>
      </c>
      <c r="K326" s="17" t="str">
        <f>VLOOKUP(B326,tbl_CLIENTES[#Data],5,0)</f>
        <v>Dist 1</v>
      </c>
      <c r="L326" t="str">
        <f>VLOOKUP(MONTH(tbl_PEDIDOS[[#This Row],[FECHA]]),mtz_MESES,2,0
)</f>
        <v>Feb</v>
      </c>
    </row>
    <row r="327" spans="1:12" x14ac:dyDescent="0.25">
      <c r="A327" s="21">
        <v>326</v>
      </c>
      <c r="B327" t="s">
        <v>57</v>
      </c>
      <c r="C327" t="s">
        <v>3</v>
      </c>
      <c r="D327" s="20">
        <v>43511</v>
      </c>
      <c r="E327" s="21">
        <v>24</v>
      </c>
      <c r="F327" s="14">
        <f>VLOOKUP(C327,tbl_PRODUCTOS[],3,0)</f>
        <v>750</v>
      </c>
      <c r="G327" s="15">
        <f t="shared" si="5"/>
        <v>18000</v>
      </c>
      <c r="H327" s="16" t="str">
        <f>VLOOKUP(B327,tbl_CLIENTES[#Data],2,0)</f>
        <v>Megamaxi</v>
      </c>
      <c r="I327" s="16" t="str">
        <f>VLOOKUP(C327,tbl_PRODUCTOS[#Data],2,0)</f>
        <v>Iphone 9</v>
      </c>
      <c r="J327" s="17" t="str">
        <f>VLOOKUP(B327,tbl_CLIENTES[#Data],3,0)</f>
        <v>Ecuador</v>
      </c>
      <c r="K327" s="17" t="str">
        <f>VLOOKUP(B327,tbl_CLIENTES[#Data],5,0)</f>
        <v>Dist 1</v>
      </c>
      <c r="L327" t="str">
        <f>VLOOKUP(MONTH(tbl_PEDIDOS[[#This Row],[FECHA]]),mtz_MESES,2,0
)</f>
        <v>Feb</v>
      </c>
    </row>
    <row r="328" spans="1:12" x14ac:dyDescent="0.25">
      <c r="A328" s="21">
        <v>327</v>
      </c>
      <c r="B328" t="s">
        <v>58</v>
      </c>
      <c r="C328" t="s">
        <v>46</v>
      </c>
      <c r="D328" s="20">
        <v>43511</v>
      </c>
      <c r="E328" s="21">
        <v>24</v>
      </c>
      <c r="F328" s="14">
        <f>VLOOKUP(C328,tbl_PRODUCTOS[],3,0)</f>
        <v>680</v>
      </c>
      <c r="G328" s="15">
        <f t="shared" si="5"/>
        <v>16320</v>
      </c>
      <c r="H328" s="16" t="str">
        <f>VLOOKUP(B328,tbl_CLIENTES[#Data],2,0)</f>
        <v>Jumbo/Easy</v>
      </c>
      <c r="I328" s="16" t="str">
        <f>VLOOKUP(C328,tbl_PRODUCTOS[#Data],2,0)</f>
        <v>Sony</v>
      </c>
      <c r="J328" s="17" t="str">
        <f>VLOOKUP(B328,tbl_CLIENTES[#Data],3,0)</f>
        <v>Argentina</v>
      </c>
      <c r="K328" s="17" t="str">
        <f>VLOOKUP(B328,tbl_CLIENTES[#Data],5,0)</f>
        <v>Dist 2</v>
      </c>
      <c r="L328" t="str">
        <f>VLOOKUP(MONTH(tbl_PEDIDOS[[#This Row],[FECHA]]),mtz_MESES,2,0
)</f>
        <v>Feb</v>
      </c>
    </row>
    <row r="329" spans="1:12" x14ac:dyDescent="0.25">
      <c r="A329" s="21">
        <v>328</v>
      </c>
      <c r="B329" t="s">
        <v>60</v>
      </c>
      <c r="C329" t="s">
        <v>46</v>
      </c>
      <c r="D329" s="20">
        <v>43511</v>
      </c>
      <c r="E329" s="21">
        <v>24</v>
      </c>
      <c r="F329" s="14">
        <f>VLOOKUP(C329,tbl_PRODUCTOS[],3,0)</f>
        <v>680</v>
      </c>
      <c r="G329" s="15">
        <f t="shared" si="5"/>
        <v>16320</v>
      </c>
      <c r="H329" s="16" t="str">
        <f>VLOOKUP(B329,tbl_CLIENTES[#Data],2,0)</f>
        <v>Ripley</v>
      </c>
      <c r="I329" s="16" t="str">
        <f>VLOOKUP(C329,tbl_PRODUCTOS[#Data],2,0)</f>
        <v>Sony</v>
      </c>
      <c r="J329" s="17" t="str">
        <f>VLOOKUP(B329,tbl_CLIENTES[#Data],3,0)</f>
        <v>Chile</v>
      </c>
      <c r="K329" s="17" t="str">
        <f>VLOOKUP(B329,tbl_CLIENTES[#Data],5,0)</f>
        <v>Dist 2</v>
      </c>
      <c r="L329" t="str">
        <f>VLOOKUP(MONTH(tbl_PEDIDOS[[#This Row],[FECHA]]),mtz_MESES,2,0
)</f>
        <v>Feb</v>
      </c>
    </row>
    <row r="330" spans="1:12" x14ac:dyDescent="0.25">
      <c r="A330" s="21">
        <v>329</v>
      </c>
      <c r="B330" t="s">
        <v>60</v>
      </c>
      <c r="C330" t="s">
        <v>6</v>
      </c>
      <c r="D330" s="20">
        <v>43511</v>
      </c>
      <c r="E330" s="21">
        <v>12</v>
      </c>
      <c r="F330" s="14">
        <f>VLOOKUP(C330,tbl_PRODUCTOS[],3,0)</f>
        <v>840</v>
      </c>
      <c r="G330" s="15">
        <f t="shared" si="5"/>
        <v>10080</v>
      </c>
      <c r="H330" s="16" t="str">
        <f>VLOOKUP(B330,tbl_CLIENTES[#Data],2,0)</f>
        <v>Ripley</v>
      </c>
      <c r="I330" s="16" t="str">
        <f>VLOOKUP(C330,tbl_PRODUCTOS[#Data],2,0)</f>
        <v>Galaxy S9</v>
      </c>
      <c r="J330" s="17" t="str">
        <f>VLOOKUP(B330,tbl_CLIENTES[#Data],3,0)</f>
        <v>Chile</v>
      </c>
      <c r="K330" s="17" t="str">
        <f>VLOOKUP(B330,tbl_CLIENTES[#Data],5,0)</f>
        <v>Dist 2</v>
      </c>
      <c r="L330" t="str">
        <f>VLOOKUP(MONTH(tbl_PEDIDOS[[#This Row],[FECHA]]),mtz_MESES,2,0
)</f>
        <v>Feb</v>
      </c>
    </row>
    <row r="331" spans="1:12" x14ac:dyDescent="0.25">
      <c r="A331" s="21">
        <v>330</v>
      </c>
      <c r="B331" t="s">
        <v>55</v>
      </c>
      <c r="C331" t="s">
        <v>3</v>
      </c>
      <c r="D331" s="20">
        <v>43511</v>
      </c>
      <c r="E331" s="21">
        <v>24</v>
      </c>
      <c r="F331" s="14">
        <f>VLOOKUP(C331,tbl_PRODUCTOS[],3,0)</f>
        <v>750</v>
      </c>
      <c r="G331" s="15">
        <f t="shared" si="5"/>
        <v>18000</v>
      </c>
      <c r="H331" s="16" t="str">
        <f>VLOOKUP(B331,tbl_CLIENTES[#Data],2,0)</f>
        <v>Disco</v>
      </c>
      <c r="I331" s="16" t="str">
        <f>VLOOKUP(C331,tbl_PRODUCTOS[#Data],2,0)</f>
        <v>Iphone 9</v>
      </c>
      <c r="J331" s="17" t="str">
        <f>VLOOKUP(B331,tbl_CLIENTES[#Data],3,0)</f>
        <v>Uruguay</v>
      </c>
      <c r="K331" s="17" t="str">
        <f>VLOOKUP(B331,tbl_CLIENTES[#Data],5,0)</f>
        <v>Dist 2</v>
      </c>
      <c r="L331" t="str">
        <f>VLOOKUP(MONTH(tbl_PEDIDOS[[#This Row],[FECHA]]),mtz_MESES,2,0
)</f>
        <v>Feb</v>
      </c>
    </row>
    <row r="332" spans="1:12" x14ac:dyDescent="0.25">
      <c r="A332" s="21">
        <v>331</v>
      </c>
      <c r="B332" t="s">
        <v>54</v>
      </c>
      <c r="C332" t="s">
        <v>46</v>
      </c>
      <c r="D332" s="20">
        <v>43539</v>
      </c>
      <c r="E332" s="21">
        <v>36</v>
      </c>
      <c r="F332" s="14">
        <f>VLOOKUP(C332,tbl_PRODUCTOS[],3,0)</f>
        <v>680</v>
      </c>
      <c r="G332" s="15">
        <f t="shared" si="5"/>
        <v>24480</v>
      </c>
      <c r="H332" s="16" t="str">
        <f>VLOOKUP(B332,tbl_CLIENTES[#Data],2,0)</f>
        <v>Jumbo</v>
      </c>
      <c r="I332" s="16" t="str">
        <f>VLOOKUP(C332,tbl_PRODUCTOS[#Data],2,0)</f>
        <v>Sony</v>
      </c>
      <c r="J332" s="17" t="str">
        <f>VLOOKUP(B332,tbl_CLIENTES[#Data],3,0)</f>
        <v>Chile</v>
      </c>
      <c r="K332" s="17" t="str">
        <f>VLOOKUP(B332,tbl_CLIENTES[#Data],5,0)</f>
        <v>Dist 2</v>
      </c>
      <c r="L332" t="str">
        <f>VLOOKUP(MONTH(tbl_PEDIDOS[[#This Row],[FECHA]]),mtz_MESES,2,0
)</f>
        <v>Mar</v>
      </c>
    </row>
    <row r="333" spans="1:12" x14ac:dyDescent="0.25">
      <c r="A333" s="21">
        <v>332</v>
      </c>
      <c r="B333" t="s">
        <v>54</v>
      </c>
      <c r="C333" t="s">
        <v>4</v>
      </c>
      <c r="D333" s="20">
        <v>43539</v>
      </c>
      <c r="E333" s="21">
        <v>12</v>
      </c>
      <c r="F333" s="14">
        <f>VLOOKUP(C333,tbl_PRODUCTOS[],3,0)</f>
        <v>980</v>
      </c>
      <c r="G333" s="15">
        <f t="shared" si="5"/>
        <v>11760</v>
      </c>
      <c r="H333" s="16" t="str">
        <f>VLOOKUP(B333,tbl_CLIENTES[#Data],2,0)</f>
        <v>Jumbo</v>
      </c>
      <c r="I333" s="16" t="str">
        <f>VLOOKUP(C333,tbl_PRODUCTOS[#Data],2,0)</f>
        <v>Iphone 10</v>
      </c>
      <c r="J333" s="17" t="str">
        <f>VLOOKUP(B333,tbl_CLIENTES[#Data],3,0)</f>
        <v>Chile</v>
      </c>
      <c r="K333" s="17" t="str">
        <f>VLOOKUP(B333,tbl_CLIENTES[#Data],5,0)</f>
        <v>Dist 2</v>
      </c>
      <c r="L333" t="str">
        <f>VLOOKUP(MONTH(tbl_PEDIDOS[[#This Row],[FECHA]]),mtz_MESES,2,0
)</f>
        <v>Mar</v>
      </c>
    </row>
    <row r="334" spans="1:12" x14ac:dyDescent="0.25">
      <c r="A334" s="21">
        <v>333</v>
      </c>
      <c r="B334" t="s">
        <v>55</v>
      </c>
      <c r="C334" t="s">
        <v>4</v>
      </c>
      <c r="D334" s="20">
        <v>43539</v>
      </c>
      <c r="E334" s="21">
        <v>24</v>
      </c>
      <c r="F334" s="14">
        <f>VLOOKUP(C334,tbl_PRODUCTOS[],3,0)</f>
        <v>980</v>
      </c>
      <c r="G334" s="15">
        <f t="shared" si="5"/>
        <v>23520</v>
      </c>
      <c r="H334" s="16" t="str">
        <f>VLOOKUP(B334,tbl_CLIENTES[#Data],2,0)</f>
        <v>Disco</v>
      </c>
      <c r="I334" s="16" t="str">
        <f>VLOOKUP(C334,tbl_PRODUCTOS[#Data],2,0)</f>
        <v>Iphone 10</v>
      </c>
      <c r="J334" s="17" t="str">
        <f>VLOOKUP(B334,tbl_CLIENTES[#Data],3,0)</f>
        <v>Uruguay</v>
      </c>
      <c r="K334" s="17" t="str">
        <f>VLOOKUP(B334,tbl_CLIENTES[#Data],5,0)</f>
        <v>Dist 2</v>
      </c>
      <c r="L334" t="str">
        <f>VLOOKUP(MONTH(tbl_PEDIDOS[[#This Row],[FECHA]]),mtz_MESES,2,0
)</f>
        <v>Mar</v>
      </c>
    </row>
    <row r="335" spans="1:12" x14ac:dyDescent="0.25">
      <c r="A335" s="21">
        <v>334</v>
      </c>
      <c r="B335" t="s">
        <v>55</v>
      </c>
      <c r="C335" t="s">
        <v>6</v>
      </c>
      <c r="D335" s="20">
        <v>43539</v>
      </c>
      <c r="E335" s="21">
        <v>24</v>
      </c>
      <c r="F335" s="14">
        <f>VLOOKUP(C335,tbl_PRODUCTOS[],3,0)</f>
        <v>840</v>
      </c>
      <c r="G335" s="15">
        <f t="shared" si="5"/>
        <v>20160</v>
      </c>
      <c r="H335" s="16" t="str">
        <f>VLOOKUP(B335,tbl_CLIENTES[#Data],2,0)</f>
        <v>Disco</v>
      </c>
      <c r="I335" s="16" t="str">
        <f>VLOOKUP(C335,tbl_PRODUCTOS[#Data],2,0)</f>
        <v>Galaxy S9</v>
      </c>
      <c r="J335" s="17" t="str">
        <f>VLOOKUP(B335,tbl_CLIENTES[#Data],3,0)</f>
        <v>Uruguay</v>
      </c>
      <c r="K335" s="17" t="str">
        <f>VLOOKUP(B335,tbl_CLIENTES[#Data],5,0)</f>
        <v>Dist 2</v>
      </c>
      <c r="L335" t="str">
        <f>VLOOKUP(MONTH(tbl_PEDIDOS[[#This Row],[FECHA]]),mtz_MESES,2,0
)</f>
        <v>Mar</v>
      </c>
    </row>
    <row r="336" spans="1:12" x14ac:dyDescent="0.25">
      <c r="A336" s="21">
        <v>335</v>
      </c>
      <c r="B336" t="s">
        <v>56</v>
      </c>
      <c r="C336" t="s">
        <v>3</v>
      </c>
      <c r="D336" s="20">
        <v>43539</v>
      </c>
      <c r="E336" s="21">
        <v>36</v>
      </c>
      <c r="F336" s="14">
        <f>VLOOKUP(C336,tbl_PRODUCTOS[],3,0)</f>
        <v>750</v>
      </c>
      <c r="G336" s="15">
        <f t="shared" si="5"/>
        <v>27000</v>
      </c>
      <c r="H336" s="16" t="str">
        <f>VLOOKUP(B336,tbl_CLIENTES[#Data],2,0)</f>
        <v>Tottus</v>
      </c>
      <c r="I336" s="16" t="str">
        <f>VLOOKUP(C336,tbl_PRODUCTOS[#Data],2,0)</f>
        <v>Iphone 9</v>
      </c>
      <c r="J336" s="17" t="str">
        <f>VLOOKUP(B336,tbl_CLIENTES[#Data],3,0)</f>
        <v>Perú</v>
      </c>
      <c r="K336" s="17" t="str">
        <f>VLOOKUP(B336,tbl_CLIENTES[#Data],5,0)</f>
        <v>Dist 1</v>
      </c>
      <c r="L336" t="str">
        <f>VLOOKUP(MONTH(tbl_PEDIDOS[[#This Row],[FECHA]]),mtz_MESES,2,0
)</f>
        <v>Mar</v>
      </c>
    </row>
    <row r="337" spans="1:12" x14ac:dyDescent="0.25">
      <c r="A337" s="21">
        <v>336</v>
      </c>
      <c r="B337" t="s">
        <v>53</v>
      </c>
      <c r="C337" t="s">
        <v>4</v>
      </c>
      <c r="D337" s="20">
        <v>43539</v>
      </c>
      <c r="E337" s="21">
        <v>36</v>
      </c>
      <c r="F337" s="14">
        <f>VLOOKUP(C337,tbl_PRODUCTOS[],3,0)</f>
        <v>980</v>
      </c>
      <c r="G337" s="15">
        <f t="shared" si="5"/>
        <v>35280</v>
      </c>
      <c r="H337" s="16" t="str">
        <f>VLOOKUP(B337,tbl_CLIENTES[#Data],2,0)</f>
        <v>Éxito</v>
      </c>
      <c r="I337" s="16" t="str">
        <f>VLOOKUP(C337,tbl_PRODUCTOS[#Data],2,0)</f>
        <v>Iphone 10</v>
      </c>
      <c r="J337" s="17" t="str">
        <f>VLOOKUP(B337,tbl_CLIENTES[#Data],3,0)</f>
        <v>Colombia</v>
      </c>
      <c r="K337" s="17" t="str">
        <f>VLOOKUP(B337,tbl_CLIENTES[#Data],5,0)</f>
        <v>Dist 1</v>
      </c>
      <c r="L337" t="str">
        <f>VLOOKUP(MONTH(tbl_PEDIDOS[[#This Row],[FECHA]]),mtz_MESES,2,0
)</f>
        <v>Mar</v>
      </c>
    </row>
    <row r="338" spans="1:12" x14ac:dyDescent="0.25">
      <c r="A338" s="21">
        <v>337</v>
      </c>
      <c r="B338" t="s">
        <v>53</v>
      </c>
      <c r="C338" t="s">
        <v>44</v>
      </c>
      <c r="D338" s="20">
        <v>43539</v>
      </c>
      <c r="E338" s="21">
        <v>24</v>
      </c>
      <c r="F338" s="14">
        <f>VLOOKUP(C338,tbl_PRODUCTOS[],3,0)</f>
        <v>670</v>
      </c>
      <c r="G338" s="15">
        <f t="shared" si="5"/>
        <v>16080</v>
      </c>
      <c r="H338" s="16" t="str">
        <f>VLOOKUP(B338,tbl_CLIENTES[#Data],2,0)</f>
        <v>Éxito</v>
      </c>
      <c r="I338" s="16" t="str">
        <f>VLOOKUP(C338,tbl_PRODUCTOS[#Data],2,0)</f>
        <v>Galaxy S7</v>
      </c>
      <c r="J338" s="17" t="str">
        <f>VLOOKUP(B338,tbl_CLIENTES[#Data],3,0)</f>
        <v>Colombia</v>
      </c>
      <c r="K338" s="17" t="str">
        <f>VLOOKUP(B338,tbl_CLIENTES[#Data],5,0)</f>
        <v>Dist 1</v>
      </c>
      <c r="L338" t="str">
        <f>VLOOKUP(MONTH(tbl_PEDIDOS[[#This Row],[FECHA]]),mtz_MESES,2,0
)</f>
        <v>Mar</v>
      </c>
    </row>
    <row r="339" spans="1:12" x14ac:dyDescent="0.25">
      <c r="A339" s="21">
        <v>338</v>
      </c>
      <c r="B339" t="s">
        <v>54</v>
      </c>
      <c r="C339" t="s">
        <v>7</v>
      </c>
      <c r="D339" s="20">
        <v>43539</v>
      </c>
      <c r="E339" s="21">
        <v>18</v>
      </c>
      <c r="F339" s="14">
        <f>VLOOKUP(C339,tbl_PRODUCTOS[],3,0)</f>
        <v>760</v>
      </c>
      <c r="G339" s="15">
        <f t="shared" si="5"/>
        <v>13680</v>
      </c>
      <c r="H339" s="16" t="str">
        <f>VLOOKUP(B339,tbl_CLIENTES[#Data],2,0)</f>
        <v>Jumbo</v>
      </c>
      <c r="I339" s="16" t="str">
        <f>VLOOKUP(C339,tbl_PRODUCTOS[#Data],2,0)</f>
        <v>Motorola G2</v>
      </c>
      <c r="J339" s="17" t="str">
        <f>VLOOKUP(B339,tbl_CLIENTES[#Data],3,0)</f>
        <v>Chile</v>
      </c>
      <c r="K339" s="17" t="str">
        <f>VLOOKUP(B339,tbl_CLIENTES[#Data],5,0)</f>
        <v>Dist 2</v>
      </c>
      <c r="L339" t="str">
        <f>VLOOKUP(MONTH(tbl_PEDIDOS[[#This Row],[FECHA]]),mtz_MESES,2,0
)</f>
        <v>Mar</v>
      </c>
    </row>
    <row r="340" spans="1:12" x14ac:dyDescent="0.25">
      <c r="A340" s="21">
        <v>339</v>
      </c>
      <c r="B340" t="s">
        <v>54</v>
      </c>
      <c r="C340" t="s">
        <v>3</v>
      </c>
      <c r="D340" s="20">
        <v>43539</v>
      </c>
      <c r="E340" s="21">
        <v>12</v>
      </c>
      <c r="F340" s="14">
        <f>VLOOKUP(C340,tbl_PRODUCTOS[],3,0)</f>
        <v>750</v>
      </c>
      <c r="G340" s="15">
        <f t="shared" si="5"/>
        <v>9000</v>
      </c>
      <c r="H340" s="16" t="str">
        <f>VLOOKUP(B340,tbl_CLIENTES[#Data],2,0)</f>
        <v>Jumbo</v>
      </c>
      <c r="I340" s="16" t="str">
        <f>VLOOKUP(C340,tbl_PRODUCTOS[#Data],2,0)</f>
        <v>Iphone 9</v>
      </c>
      <c r="J340" s="17" t="str">
        <f>VLOOKUP(B340,tbl_CLIENTES[#Data],3,0)</f>
        <v>Chile</v>
      </c>
      <c r="K340" s="17" t="str">
        <f>VLOOKUP(B340,tbl_CLIENTES[#Data],5,0)</f>
        <v>Dist 2</v>
      </c>
      <c r="L340" t="str">
        <f>VLOOKUP(MONTH(tbl_PEDIDOS[[#This Row],[FECHA]]),mtz_MESES,2,0
)</f>
        <v>Mar</v>
      </c>
    </row>
    <row r="341" spans="1:12" x14ac:dyDescent="0.25">
      <c r="A341" s="21">
        <v>340</v>
      </c>
      <c r="B341" t="s">
        <v>55</v>
      </c>
      <c r="C341" t="s">
        <v>44</v>
      </c>
      <c r="D341" s="20">
        <v>43539</v>
      </c>
      <c r="E341" s="21">
        <v>24</v>
      </c>
      <c r="F341" s="14">
        <f>VLOOKUP(C341,tbl_PRODUCTOS[],3,0)</f>
        <v>670</v>
      </c>
      <c r="G341" s="15">
        <f t="shared" si="5"/>
        <v>16080</v>
      </c>
      <c r="H341" s="16" t="str">
        <f>VLOOKUP(B341,tbl_CLIENTES[#Data],2,0)</f>
        <v>Disco</v>
      </c>
      <c r="I341" s="16" t="str">
        <f>VLOOKUP(C341,tbl_PRODUCTOS[#Data],2,0)</f>
        <v>Galaxy S7</v>
      </c>
      <c r="J341" s="17" t="str">
        <f>VLOOKUP(B341,tbl_CLIENTES[#Data],3,0)</f>
        <v>Uruguay</v>
      </c>
      <c r="K341" s="17" t="str">
        <f>VLOOKUP(B341,tbl_CLIENTES[#Data],5,0)</f>
        <v>Dist 2</v>
      </c>
      <c r="L341" t="str">
        <f>VLOOKUP(MONTH(tbl_PEDIDOS[[#This Row],[FECHA]]),mtz_MESES,2,0
)</f>
        <v>Mar</v>
      </c>
    </row>
    <row r="342" spans="1:12" x14ac:dyDescent="0.25">
      <c r="A342" s="21">
        <v>341</v>
      </c>
      <c r="B342" t="s">
        <v>55</v>
      </c>
      <c r="C342" t="s">
        <v>5</v>
      </c>
      <c r="D342" s="20">
        <v>43539</v>
      </c>
      <c r="E342" s="21">
        <v>18</v>
      </c>
      <c r="F342" s="14">
        <f>VLOOKUP(C342,tbl_PRODUCTOS[],3,0)</f>
        <v>760</v>
      </c>
      <c r="G342" s="15">
        <f t="shared" si="5"/>
        <v>13680</v>
      </c>
      <c r="H342" s="16" t="str">
        <f>VLOOKUP(B342,tbl_CLIENTES[#Data],2,0)</f>
        <v>Disco</v>
      </c>
      <c r="I342" s="16" t="str">
        <f>VLOOKUP(C342,tbl_PRODUCTOS[#Data],2,0)</f>
        <v>Galaxy S8</v>
      </c>
      <c r="J342" s="17" t="str">
        <f>VLOOKUP(B342,tbl_CLIENTES[#Data],3,0)</f>
        <v>Uruguay</v>
      </c>
      <c r="K342" s="17" t="str">
        <f>VLOOKUP(B342,tbl_CLIENTES[#Data],5,0)</f>
        <v>Dist 2</v>
      </c>
      <c r="L342" t="str">
        <f>VLOOKUP(MONTH(tbl_PEDIDOS[[#This Row],[FECHA]]),mtz_MESES,2,0
)</f>
        <v>Mar</v>
      </c>
    </row>
    <row r="343" spans="1:12" x14ac:dyDescent="0.25">
      <c r="A343" s="21">
        <v>342</v>
      </c>
      <c r="B343" t="s">
        <v>56</v>
      </c>
      <c r="C343" t="s">
        <v>6</v>
      </c>
      <c r="D343" s="20">
        <v>43539</v>
      </c>
      <c r="E343" s="21">
        <v>24</v>
      </c>
      <c r="F343" s="14">
        <f>VLOOKUP(C343,tbl_PRODUCTOS[],3,0)</f>
        <v>840</v>
      </c>
      <c r="G343" s="15">
        <f t="shared" si="5"/>
        <v>20160</v>
      </c>
      <c r="H343" s="16" t="str">
        <f>VLOOKUP(B343,tbl_CLIENTES[#Data],2,0)</f>
        <v>Tottus</v>
      </c>
      <c r="I343" s="16" t="str">
        <f>VLOOKUP(C343,tbl_PRODUCTOS[#Data],2,0)</f>
        <v>Galaxy S9</v>
      </c>
      <c r="J343" s="17" t="str">
        <f>VLOOKUP(B343,tbl_CLIENTES[#Data],3,0)</f>
        <v>Perú</v>
      </c>
      <c r="K343" s="17" t="str">
        <f>VLOOKUP(B343,tbl_CLIENTES[#Data],5,0)</f>
        <v>Dist 1</v>
      </c>
      <c r="L343" t="str">
        <f>VLOOKUP(MONTH(tbl_PEDIDOS[[#This Row],[FECHA]]),mtz_MESES,2,0
)</f>
        <v>Mar</v>
      </c>
    </row>
    <row r="344" spans="1:12" x14ac:dyDescent="0.25">
      <c r="A344" s="21">
        <v>343</v>
      </c>
      <c r="B344" t="s">
        <v>56</v>
      </c>
      <c r="C344" t="s">
        <v>45</v>
      </c>
      <c r="D344" s="20">
        <v>43539</v>
      </c>
      <c r="E344" s="21">
        <v>12</v>
      </c>
      <c r="F344" s="14">
        <f>VLOOKUP(C344,tbl_PRODUCTOS[],3,0)</f>
        <v>870</v>
      </c>
      <c r="G344" s="15">
        <f t="shared" si="5"/>
        <v>10440</v>
      </c>
      <c r="H344" s="16" t="str">
        <f>VLOOKUP(B344,tbl_CLIENTES[#Data],2,0)</f>
        <v>Tottus</v>
      </c>
      <c r="I344" s="16" t="str">
        <f>VLOOKUP(C344,tbl_PRODUCTOS[#Data],2,0)</f>
        <v>Motorola G3</v>
      </c>
      <c r="J344" s="17" t="str">
        <f>VLOOKUP(B344,tbl_CLIENTES[#Data],3,0)</f>
        <v>Perú</v>
      </c>
      <c r="K344" s="17" t="str">
        <f>VLOOKUP(B344,tbl_CLIENTES[#Data],5,0)</f>
        <v>Dist 1</v>
      </c>
      <c r="L344" t="str">
        <f>VLOOKUP(MONTH(tbl_PEDIDOS[[#This Row],[FECHA]]),mtz_MESES,2,0
)</f>
        <v>Mar</v>
      </c>
    </row>
    <row r="345" spans="1:12" x14ac:dyDescent="0.25">
      <c r="A345" s="21">
        <v>344</v>
      </c>
      <c r="B345" t="s">
        <v>57</v>
      </c>
      <c r="C345" t="s">
        <v>3</v>
      </c>
      <c r="D345" s="20">
        <v>43539</v>
      </c>
      <c r="E345" s="21">
        <v>24</v>
      </c>
      <c r="F345" s="14">
        <f>VLOOKUP(C345,tbl_PRODUCTOS[],3,0)</f>
        <v>750</v>
      </c>
      <c r="G345" s="15">
        <f t="shared" si="5"/>
        <v>18000</v>
      </c>
      <c r="H345" s="16" t="str">
        <f>VLOOKUP(B345,tbl_CLIENTES[#Data],2,0)</f>
        <v>Megamaxi</v>
      </c>
      <c r="I345" s="16" t="str">
        <f>VLOOKUP(C345,tbl_PRODUCTOS[#Data],2,0)</f>
        <v>Iphone 9</v>
      </c>
      <c r="J345" s="17" t="str">
        <f>VLOOKUP(B345,tbl_CLIENTES[#Data],3,0)</f>
        <v>Ecuador</v>
      </c>
      <c r="K345" s="17" t="str">
        <f>VLOOKUP(B345,tbl_CLIENTES[#Data],5,0)</f>
        <v>Dist 1</v>
      </c>
      <c r="L345" t="str">
        <f>VLOOKUP(MONTH(tbl_PEDIDOS[[#This Row],[FECHA]]),mtz_MESES,2,0
)</f>
        <v>Mar</v>
      </c>
    </row>
    <row r="346" spans="1:12" x14ac:dyDescent="0.25">
      <c r="A346" s="21">
        <v>345</v>
      </c>
      <c r="B346" t="s">
        <v>58</v>
      </c>
      <c r="C346" t="s">
        <v>46</v>
      </c>
      <c r="D346" s="20">
        <v>43539</v>
      </c>
      <c r="E346" s="21">
        <v>24</v>
      </c>
      <c r="F346" s="14">
        <f>VLOOKUP(C346,tbl_PRODUCTOS[],3,0)</f>
        <v>680</v>
      </c>
      <c r="G346" s="15">
        <f t="shared" si="5"/>
        <v>16320</v>
      </c>
      <c r="H346" s="16" t="str">
        <f>VLOOKUP(B346,tbl_CLIENTES[#Data],2,0)</f>
        <v>Jumbo/Easy</v>
      </c>
      <c r="I346" s="16" t="str">
        <f>VLOOKUP(C346,tbl_PRODUCTOS[#Data],2,0)</f>
        <v>Sony</v>
      </c>
      <c r="J346" s="17" t="str">
        <f>VLOOKUP(B346,tbl_CLIENTES[#Data],3,0)</f>
        <v>Argentina</v>
      </c>
      <c r="K346" s="17" t="str">
        <f>VLOOKUP(B346,tbl_CLIENTES[#Data],5,0)</f>
        <v>Dist 2</v>
      </c>
      <c r="L346" t="str">
        <f>VLOOKUP(MONTH(tbl_PEDIDOS[[#This Row],[FECHA]]),mtz_MESES,2,0
)</f>
        <v>Mar</v>
      </c>
    </row>
    <row r="347" spans="1:12" x14ac:dyDescent="0.25">
      <c r="A347" s="21">
        <v>346</v>
      </c>
      <c r="B347" t="s">
        <v>59</v>
      </c>
      <c r="C347" t="s">
        <v>6</v>
      </c>
      <c r="D347" s="20">
        <v>43539</v>
      </c>
      <c r="E347" s="21">
        <v>36</v>
      </c>
      <c r="F347" s="14">
        <f>VLOOKUP(C347,tbl_PRODUCTOS[],3,0)</f>
        <v>840</v>
      </c>
      <c r="G347" s="15">
        <f t="shared" si="5"/>
        <v>30240</v>
      </c>
      <c r="H347" s="16" t="str">
        <f>VLOOKUP(B347,tbl_CLIENTES[#Data],2,0)</f>
        <v>Unilago</v>
      </c>
      <c r="I347" s="16" t="str">
        <f>VLOOKUP(C347,tbl_PRODUCTOS[#Data],2,0)</f>
        <v>Galaxy S9</v>
      </c>
      <c r="J347" s="17" t="str">
        <f>VLOOKUP(B347,tbl_CLIENTES[#Data],3,0)</f>
        <v>Colombia</v>
      </c>
      <c r="K347" s="17" t="str">
        <f>VLOOKUP(B347,tbl_CLIENTES[#Data],5,0)</f>
        <v>Dist 1</v>
      </c>
      <c r="L347" t="str">
        <f>VLOOKUP(MONTH(tbl_PEDIDOS[[#This Row],[FECHA]]),mtz_MESES,2,0
)</f>
        <v>Mar</v>
      </c>
    </row>
    <row r="348" spans="1:12" x14ac:dyDescent="0.25">
      <c r="A348" s="21">
        <v>347</v>
      </c>
      <c r="B348" t="s">
        <v>60</v>
      </c>
      <c r="C348" t="s">
        <v>46</v>
      </c>
      <c r="D348" s="20">
        <v>43539</v>
      </c>
      <c r="E348" s="21">
        <v>36</v>
      </c>
      <c r="F348" s="14">
        <f>VLOOKUP(C348,tbl_PRODUCTOS[],3,0)</f>
        <v>680</v>
      </c>
      <c r="G348" s="15">
        <f t="shared" si="5"/>
        <v>24480</v>
      </c>
      <c r="H348" s="16" t="str">
        <f>VLOOKUP(B348,tbl_CLIENTES[#Data],2,0)</f>
        <v>Ripley</v>
      </c>
      <c r="I348" s="16" t="str">
        <f>VLOOKUP(C348,tbl_PRODUCTOS[#Data],2,0)</f>
        <v>Sony</v>
      </c>
      <c r="J348" s="17" t="str">
        <f>VLOOKUP(B348,tbl_CLIENTES[#Data],3,0)</f>
        <v>Chile</v>
      </c>
      <c r="K348" s="17" t="str">
        <f>VLOOKUP(B348,tbl_CLIENTES[#Data],5,0)</f>
        <v>Dist 2</v>
      </c>
      <c r="L348" t="str">
        <f>VLOOKUP(MONTH(tbl_PEDIDOS[[#This Row],[FECHA]]),mtz_MESES,2,0
)</f>
        <v>Mar</v>
      </c>
    </row>
    <row r="349" spans="1:12" x14ac:dyDescent="0.25">
      <c r="A349" s="21">
        <v>348</v>
      </c>
      <c r="B349" t="s">
        <v>60</v>
      </c>
      <c r="C349" t="s">
        <v>6</v>
      </c>
      <c r="D349" s="20">
        <v>43539</v>
      </c>
      <c r="E349" s="21">
        <v>24</v>
      </c>
      <c r="F349" s="14">
        <f>VLOOKUP(C349,tbl_PRODUCTOS[],3,0)</f>
        <v>840</v>
      </c>
      <c r="G349" s="15">
        <f t="shared" si="5"/>
        <v>20160</v>
      </c>
      <c r="H349" s="16" t="str">
        <f>VLOOKUP(B349,tbl_CLIENTES[#Data],2,0)</f>
        <v>Ripley</v>
      </c>
      <c r="I349" s="16" t="str">
        <f>VLOOKUP(C349,tbl_PRODUCTOS[#Data],2,0)</f>
        <v>Galaxy S9</v>
      </c>
      <c r="J349" s="17" t="str">
        <f>VLOOKUP(B349,tbl_CLIENTES[#Data],3,0)</f>
        <v>Chile</v>
      </c>
      <c r="K349" s="17" t="str">
        <f>VLOOKUP(B349,tbl_CLIENTES[#Data],5,0)</f>
        <v>Dist 2</v>
      </c>
      <c r="L349" t="str">
        <f>VLOOKUP(MONTH(tbl_PEDIDOS[[#This Row],[FECHA]]),mtz_MESES,2,0
)</f>
        <v>Mar</v>
      </c>
    </row>
    <row r="350" spans="1:12" x14ac:dyDescent="0.25">
      <c r="A350" s="21">
        <v>349</v>
      </c>
      <c r="B350" t="s">
        <v>55</v>
      </c>
      <c r="C350" t="s">
        <v>3</v>
      </c>
      <c r="D350" s="20">
        <v>43539</v>
      </c>
      <c r="E350" s="21">
        <v>18</v>
      </c>
      <c r="F350" s="14">
        <f>VLOOKUP(C350,tbl_PRODUCTOS[],3,0)</f>
        <v>750</v>
      </c>
      <c r="G350" s="15">
        <f t="shared" si="5"/>
        <v>13500</v>
      </c>
      <c r="H350" s="16" t="str">
        <f>VLOOKUP(B350,tbl_CLIENTES[#Data],2,0)</f>
        <v>Disco</v>
      </c>
      <c r="I350" s="16" t="str">
        <f>VLOOKUP(C350,tbl_PRODUCTOS[#Data],2,0)</f>
        <v>Iphone 9</v>
      </c>
      <c r="J350" s="17" t="str">
        <f>VLOOKUP(B350,tbl_CLIENTES[#Data],3,0)</f>
        <v>Uruguay</v>
      </c>
      <c r="K350" s="17" t="str">
        <f>VLOOKUP(B350,tbl_CLIENTES[#Data],5,0)</f>
        <v>Dist 2</v>
      </c>
      <c r="L350" t="str">
        <f>VLOOKUP(MONTH(tbl_PEDIDOS[[#This Row],[FECHA]]),mtz_MESES,2,0
)</f>
        <v>Mar</v>
      </c>
    </row>
    <row r="351" spans="1:12" x14ac:dyDescent="0.25">
      <c r="A351" s="21">
        <v>350</v>
      </c>
      <c r="B351" t="s">
        <v>56</v>
      </c>
      <c r="C351" t="s">
        <v>7</v>
      </c>
      <c r="D351" s="20">
        <v>43539</v>
      </c>
      <c r="E351" s="21">
        <v>24</v>
      </c>
      <c r="F351" s="14">
        <f>VLOOKUP(C351,tbl_PRODUCTOS[],3,0)</f>
        <v>760</v>
      </c>
      <c r="G351" s="15">
        <f t="shared" si="5"/>
        <v>18240</v>
      </c>
      <c r="H351" s="16" t="str">
        <f>VLOOKUP(B351,tbl_CLIENTES[#Data],2,0)</f>
        <v>Tottus</v>
      </c>
      <c r="I351" s="16" t="str">
        <f>VLOOKUP(C351,tbl_PRODUCTOS[#Data],2,0)</f>
        <v>Motorola G2</v>
      </c>
      <c r="J351" s="17" t="str">
        <f>VLOOKUP(B351,tbl_CLIENTES[#Data],3,0)</f>
        <v>Perú</v>
      </c>
      <c r="K351" s="17" t="str">
        <f>VLOOKUP(B351,tbl_CLIENTES[#Data],5,0)</f>
        <v>Dist 1</v>
      </c>
      <c r="L351" t="str">
        <f>VLOOKUP(MONTH(tbl_PEDIDOS[[#This Row],[FECHA]]),mtz_MESES,2,0
)</f>
        <v>Mar</v>
      </c>
    </row>
    <row r="352" spans="1:12" x14ac:dyDescent="0.25">
      <c r="A352" s="21">
        <v>351</v>
      </c>
      <c r="B352" t="s">
        <v>57</v>
      </c>
      <c r="C352" t="s">
        <v>4</v>
      </c>
      <c r="D352" s="20">
        <v>43539</v>
      </c>
      <c r="E352" s="21">
        <v>24</v>
      </c>
      <c r="F352" s="14">
        <f>VLOOKUP(C352,tbl_PRODUCTOS[],3,0)</f>
        <v>980</v>
      </c>
      <c r="G352" s="15">
        <f t="shared" si="5"/>
        <v>23520</v>
      </c>
      <c r="H352" s="16" t="str">
        <f>VLOOKUP(B352,tbl_CLIENTES[#Data],2,0)</f>
        <v>Megamaxi</v>
      </c>
      <c r="I352" s="16" t="str">
        <f>VLOOKUP(C352,tbl_PRODUCTOS[#Data],2,0)</f>
        <v>Iphone 10</v>
      </c>
      <c r="J352" s="17" t="str">
        <f>VLOOKUP(B352,tbl_CLIENTES[#Data],3,0)</f>
        <v>Ecuador</v>
      </c>
      <c r="K352" s="17" t="str">
        <f>VLOOKUP(B352,tbl_CLIENTES[#Data],5,0)</f>
        <v>Dist 1</v>
      </c>
      <c r="L352" t="str">
        <f>VLOOKUP(MONTH(tbl_PEDIDOS[[#This Row],[FECHA]]),mtz_MESES,2,0
)</f>
        <v>Mar</v>
      </c>
    </row>
    <row r="353" spans="1:12" x14ac:dyDescent="0.25">
      <c r="A353" s="21">
        <v>352</v>
      </c>
      <c r="B353" t="s">
        <v>58</v>
      </c>
      <c r="C353" t="s">
        <v>6</v>
      </c>
      <c r="D353" s="20">
        <v>43539</v>
      </c>
      <c r="E353" s="21">
        <v>24</v>
      </c>
      <c r="F353" s="14">
        <f>VLOOKUP(C353,tbl_PRODUCTOS[],3,0)</f>
        <v>840</v>
      </c>
      <c r="G353" s="15">
        <f t="shared" si="5"/>
        <v>20160</v>
      </c>
      <c r="H353" s="16" t="str">
        <f>VLOOKUP(B353,tbl_CLIENTES[#Data],2,0)</f>
        <v>Jumbo/Easy</v>
      </c>
      <c r="I353" s="16" t="str">
        <f>VLOOKUP(C353,tbl_PRODUCTOS[#Data],2,0)</f>
        <v>Galaxy S9</v>
      </c>
      <c r="J353" s="17" t="str">
        <f>VLOOKUP(B353,tbl_CLIENTES[#Data],3,0)</f>
        <v>Argentina</v>
      </c>
      <c r="K353" s="17" t="str">
        <f>VLOOKUP(B353,tbl_CLIENTES[#Data],5,0)</f>
        <v>Dist 2</v>
      </c>
      <c r="L353" t="str">
        <f>VLOOKUP(MONTH(tbl_PEDIDOS[[#This Row],[FECHA]]),mtz_MESES,2,0
)</f>
        <v>Mar</v>
      </c>
    </row>
    <row r="354" spans="1:12" x14ac:dyDescent="0.25">
      <c r="A354" s="21">
        <v>353</v>
      </c>
      <c r="B354" t="s">
        <v>59</v>
      </c>
      <c r="C354" t="s">
        <v>3</v>
      </c>
      <c r="D354" s="20">
        <v>43539</v>
      </c>
      <c r="E354" s="21">
        <v>36</v>
      </c>
      <c r="F354" s="14">
        <f>VLOOKUP(C354,tbl_PRODUCTOS[],3,0)</f>
        <v>750</v>
      </c>
      <c r="G354" s="15">
        <f t="shared" si="5"/>
        <v>27000</v>
      </c>
      <c r="H354" s="16" t="str">
        <f>VLOOKUP(B354,tbl_CLIENTES[#Data],2,0)</f>
        <v>Unilago</v>
      </c>
      <c r="I354" s="16" t="str">
        <f>VLOOKUP(C354,tbl_PRODUCTOS[#Data],2,0)</f>
        <v>Iphone 9</v>
      </c>
      <c r="J354" s="17" t="str">
        <f>VLOOKUP(B354,tbl_CLIENTES[#Data],3,0)</f>
        <v>Colombia</v>
      </c>
      <c r="K354" s="17" t="str">
        <f>VLOOKUP(B354,tbl_CLIENTES[#Data],5,0)</f>
        <v>Dist 1</v>
      </c>
      <c r="L354" t="str">
        <f>VLOOKUP(MONTH(tbl_PEDIDOS[[#This Row],[FECHA]]),mtz_MESES,2,0
)</f>
        <v>Mar</v>
      </c>
    </row>
    <row r="355" spans="1:12" x14ac:dyDescent="0.25">
      <c r="A355" s="21">
        <v>354</v>
      </c>
      <c r="B355" t="s">
        <v>60</v>
      </c>
      <c r="C355" t="s">
        <v>4</v>
      </c>
      <c r="D355" s="20">
        <v>43539</v>
      </c>
      <c r="E355" s="21">
        <v>36</v>
      </c>
      <c r="F355" s="14">
        <f>VLOOKUP(C355,tbl_PRODUCTOS[],3,0)</f>
        <v>980</v>
      </c>
      <c r="G355" s="15">
        <f t="shared" si="5"/>
        <v>35280</v>
      </c>
      <c r="H355" s="16" t="str">
        <f>VLOOKUP(B355,tbl_CLIENTES[#Data],2,0)</f>
        <v>Ripley</v>
      </c>
      <c r="I355" s="16" t="str">
        <f>VLOOKUP(C355,tbl_PRODUCTOS[#Data],2,0)</f>
        <v>Iphone 10</v>
      </c>
      <c r="J355" s="17" t="str">
        <f>VLOOKUP(B355,tbl_CLIENTES[#Data],3,0)</f>
        <v>Chile</v>
      </c>
      <c r="K355" s="17" t="str">
        <f>VLOOKUP(B355,tbl_CLIENTES[#Data],5,0)</f>
        <v>Dist 2</v>
      </c>
      <c r="L355" t="str">
        <f>VLOOKUP(MONTH(tbl_PEDIDOS[[#This Row],[FECHA]]),mtz_MESES,2,0
)</f>
        <v>Mar</v>
      </c>
    </row>
    <row r="356" spans="1:12" x14ac:dyDescent="0.25">
      <c r="A356" s="21">
        <v>355</v>
      </c>
      <c r="B356" t="s">
        <v>60</v>
      </c>
      <c r="C356" t="s">
        <v>44</v>
      </c>
      <c r="D356" s="20">
        <v>43539</v>
      </c>
      <c r="E356" s="21">
        <v>24</v>
      </c>
      <c r="F356" s="14">
        <f>VLOOKUP(C356,tbl_PRODUCTOS[],3,0)</f>
        <v>670</v>
      </c>
      <c r="G356" s="15">
        <f t="shared" si="5"/>
        <v>16080</v>
      </c>
      <c r="H356" s="16" t="str">
        <f>VLOOKUP(B356,tbl_CLIENTES[#Data],2,0)</f>
        <v>Ripley</v>
      </c>
      <c r="I356" s="16" t="str">
        <f>VLOOKUP(C356,tbl_PRODUCTOS[#Data],2,0)</f>
        <v>Galaxy S7</v>
      </c>
      <c r="J356" s="17" t="str">
        <f>VLOOKUP(B356,tbl_CLIENTES[#Data],3,0)</f>
        <v>Chile</v>
      </c>
      <c r="K356" s="17" t="str">
        <f>VLOOKUP(B356,tbl_CLIENTES[#Data],5,0)</f>
        <v>Dist 2</v>
      </c>
      <c r="L356" t="str">
        <f>VLOOKUP(MONTH(tbl_PEDIDOS[[#This Row],[FECHA]]),mtz_MESES,2,0
)</f>
        <v>Mar</v>
      </c>
    </row>
    <row r="357" spans="1:12" x14ac:dyDescent="0.25">
      <c r="A357" s="21">
        <v>356</v>
      </c>
      <c r="B357" t="s">
        <v>54</v>
      </c>
      <c r="C357" t="s">
        <v>4</v>
      </c>
      <c r="D357" s="20">
        <v>43570</v>
      </c>
      <c r="E357" s="21">
        <v>24</v>
      </c>
      <c r="F357" s="14">
        <f>VLOOKUP(C357,tbl_PRODUCTOS[],3,0)</f>
        <v>980</v>
      </c>
      <c r="G357" s="15">
        <f t="shared" si="5"/>
        <v>23520</v>
      </c>
      <c r="H357" s="16" t="str">
        <f>VLOOKUP(B357,tbl_CLIENTES[#Data],2,0)</f>
        <v>Jumbo</v>
      </c>
      <c r="I357" s="16" t="str">
        <f>VLOOKUP(C357,tbl_PRODUCTOS[#Data],2,0)</f>
        <v>Iphone 10</v>
      </c>
      <c r="J357" s="17" t="str">
        <f>VLOOKUP(B357,tbl_CLIENTES[#Data],3,0)</f>
        <v>Chile</v>
      </c>
      <c r="K357" s="17" t="str">
        <f>VLOOKUP(B357,tbl_CLIENTES[#Data],5,0)</f>
        <v>Dist 2</v>
      </c>
      <c r="L357" t="str">
        <f>VLOOKUP(MONTH(tbl_PEDIDOS[[#This Row],[FECHA]]),mtz_MESES,2,0
)</f>
        <v>Abr</v>
      </c>
    </row>
    <row r="358" spans="1:12" x14ac:dyDescent="0.25">
      <c r="A358" s="21">
        <v>357</v>
      </c>
      <c r="B358" t="s">
        <v>55</v>
      </c>
      <c r="C358" t="s">
        <v>44</v>
      </c>
      <c r="D358" s="20">
        <v>43570</v>
      </c>
      <c r="E358" s="21">
        <v>12</v>
      </c>
      <c r="F358" s="14">
        <f>VLOOKUP(C358,tbl_PRODUCTOS[],3,0)</f>
        <v>670</v>
      </c>
      <c r="G358" s="15">
        <f t="shared" si="5"/>
        <v>8040</v>
      </c>
      <c r="H358" s="16" t="str">
        <f>VLOOKUP(B358,tbl_CLIENTES[#Data],2,0)</f>
        <v>Disco</v>
      </c>
      <c r="I358" s="16" t="str">
        <f>VLOOKUP(C358,tbl_PRODUCTOS[#Data],2,0)</f>
        <v>Galaxy S7</v>
      </c>
      <c r="J358" s="17" t="str">
        <f>VLOOKUP(B358,tbl_CLIENTES[#Data],3,0)</f>
        <v>Uruguay</v>
      </c>
      <c r="K358" s="17" t="str">
        <f>VLOOKUP(B358,tbl_CLIENTES[#Data],5,0)</f>
        <v>Dist 2</v>
      </c>
      <c r="L358" t="str">
        <f>VLOOKUP(MONTH(tbl_PEDIDOS[[#This Row],[FECHA]]),mtz_MESES,2,0
)</f>
        <v>Abr</v>
      </c>
    </row>
    <row r="359" spans="1:12" x14ac:dyDescent="0.25">
      <c r="A359" s="21">
        <v>358</v>
      </c>
      <c r="B359" t="s">
        <v>55</v>
      </c>
      <c r="C359" t="s">
        <v>5</v>
      </c>
      <c r="D359" s="20">
        <v>43570</v>
      </c>
      <c r="E359" s="21">
        <v>24</v>
      </c>
      <c r="F359" s="14">
        <f>VLOOKUP(C359,tbl_PRODUCTOS[],3,0)</f>
        <v>760</v>
      </c>
      <c r="G359" s="15">
        <f t="shared" si="5"/>
        <v>18240</v>
      </c>
      <c r="H359" s="16" t="str">
        <f>VLOOKUP(B359,tbl_CLIENTES[#Data],2,0)</f>
        <v>Disco</v>
      </c>
      <c r="I359" s="16" t="str">
        <f>VLOOKUP(C359,tbl_PRODUCTOS[#Data],2,0)</f>
        <v>Galaxy S8</v>
      </c>
      <c r="J359" s="17" t="str">
        <f>VLOOKUP(B359,tbl_CLIENTES[#Data],3,0)</f>
        <v>Uruguay</v>
      </c>
      <c r="K359" s="17" t="str">
        <f>VLOOKUP(B359,tbl_CLIENTES[#Data],5,0)</f>
        <v>Dist 2</v>
      </c>
      <c r="L359" t="str">
        <f>VLOOKUP(MONTH(tbl_PEDIDOS[[#This Row],[FECHA]]),mtz_MESES,2,0
)</f>
        <v>Abr</v>
      </c>
    </row>
    <row r="360" spans="1:12" x14ac:dyDescent="0.25">
      <c r="A360" s="21">
        <v>359</v>
      </c>
      <c r="B360" t="s">
        <v>56</v>
      </c>
      <c r="C360" t="s">
        <v>6</v>
      </c>
      <c r="D360" s="20">
        <v>43570</v>
      </c>
      <c r="E360" s="21">
        <v>24</v>
      </c>
      <c r="F360" s="14">
        <f>VLOOKUP(C360,tbl_PRODUCTOS[],3,0)</f>
        <v>840</v>
      </c>
      <c r="G360" s="15">
        <f t="shared" si="5"/>
        <v>20160</v>
      </c>
      <c r="H360" s="16" t="str">
        <f>VLOOKUP(B360,tbl_CLIENTES[#Data],2,0)</f>
        <v>Tottus</v>
      </c>
      <c r="I360" s="16" t="str">
        <f>VLOOKUP(C360,tbl_PRODUCTOS[#Data],2,0)</f>
        <v>Galaxy S9</v>
      </c>
      <c r="J360" s="17" t="str">
        <f>VLOOKUP(B360,tbl_CLIENTES[#Data],3,0)</f>
        <v>Perú</v>
      </c>
      <c r="K360" s="17" t="str">
        <f>VLOOKUP(B360,tbl_CLIENTES[#Data],5,0)</f>
        <v>Dist 1</v>
      </c>
      <c r="L360" t="str">
        <f>VLOOKUP(MONTH(tbl_PEDIDOS[[#This Row],[FECHA]]),mtz_MESES,2,0
)</f>
        <v>Abr</v>
      </c>
    </row>
    <row r="361" spans="1:12" x14ac:dyDescent="0.25">
      <c r="A361" s="21">
        <v>360</v>
      </c>
      <c r="B361" t="s">
        <v>56</v>
      </c>
      <c r="C361" t="s">
        <v>45</v>
      </c>
      <c r="D361" s="20">
        <v>43570</v>
      </c>
      <c r="E361" s="21">
        <v>36</v>
      </c>
      <c r="F361" s="14">
        <f>VLOOKUP(C361,tbl_PRODUCTOS[],3,0)</f>
        <v>870</v>
      </c>
      <c r="G361" s="15">
        <f t="shared" si="5"/>
        <v>31320</v>
      </c>
      <c r="H361" s="16" t="str">
        <f>VLOOKUP(B361,tbl_CLIENTES[#Data],2,0)</f>
        <v>Tottus</v>
      </c>
      <c r="I361" s="16" t="str">
        <f>VLOOKUP(C361,tbl_PRODUCTOS[#Data],2,0)</f>
        <v>Motorola G3</v>
      </c>
      <c r="J361" s="17" t="str">
        <f>VLOOKUP(B361,tbl_CLIENTES[#Data],3,0)</f>
        <v>Perú</v>
      </c>
      <c r="K361" s="17" t="str">
        <f>VLOOKUP(B361,tbl_CLIENTES[#Data],5,0)</f>
        <v>Dist 1</v>
      </c>
      <c r="L361" t="str">
        <f>VLOOKUP(MONTH(tbl_PEDIDOS[[#This Row],[FECHA]]),mtz_MESES,2,0
)</f>
        <v>Abr</v>
      </c>
    </row>
    <row r="362" spans="1:12" x14ac:dyDescent="0.25">
      <c r="A362" s="21">
        <v>361</v>
      </c>
      <c r="B362" t="s">
        <v>56</v>
      </c>
      <c r="C362" t="s">
        <v>3</v>
      </c>
      <c r="D362" s="20">
        <v>43570</v>
      </c>
      <c r="E362" s="21">
        <v>36</v>
      </c>
      <c r="F362" s="14">
        <f>VLOOKUP(C362,tbl_PRODUCTOS[],3,0)</f>
        <v>750</v>
      </c>
      <c r="G362" s="15">
        <f t="shared" si="5"/>
        <v>27000</v>
      </c>
      <c r="H362" s="16" t="str">
        <f>VLOOKUP(B362,tbl_CLIENTES[#Data],2,0)</f>
        <v>Tottus</v>
      </c>
      <c r="I362" s="16" t="str">
        <f>VLOOKUP(C362,tbl_PRODUCTOS[#Data],2,0)</f>
        <v>Iphone 9</v>
      </c>
      <c r="J362" s="17" t="str">
        <f>VLOOKUP(B362,tbl_CLIENTES[#Data],3,0)</f>
        <v>Perú</v>
      </c>
      <c r="K362" s="17" t="str">
        <f>VLOOKUP(B362,tbl_CLIENTES[#Data],5,0)</f>
        <v>Dist 1</v>
      </c>
      <c r="L362" t="str">
        <f>VLOOKUP(MONTH(tbl_PEDIDOS[[#This Row],[FECHA]]),mtz_MESES,2,0
)</f>
        <v>Abr</v>
      </c>
    </row>
    <row r="363" spans="1:12" x14ac:dyDescent="0.25">
      <c r="A363" s="21">
        <v>362</v>
      </c>
      <c r="B363" t="s">
        <v>56</v>
      </c>
      <c r="C363" t="s">
        <v>46</v>
      </c>
      <c r="D363" s="20">
        <v>43570</v>
      </c>
      <c r="E363" s="21">
        <v>24</v>
      </c>
      <c r="F363" s="14">
        <f>VLOOKUP(C363,tbl_PRODUCTOS[],3,0)</f>
        <v>680</v>
      </c>
      <c r="G363" s="15">
        <f t="shared" si="5"/>
        <v>16320</v>
      </c>
      <c r="H363" s="16" t="str">
        <f>VLOOKUP(B363,tbl_CLIENTES[#Data],2,0)</f>
        <v>Tottus</v>
      </c>
      <c r="I363" s="16" t="str">
        <f>VLOOKUP(C363,tbl_PRODUCTOS[#Data],2,0)</f>
        <v>Sony</v>
      </c>
      <c r="J363" s="17" t="str">
        <f>VLOOKUP(B363,tbl_CLIENTES[#Data],3,0)</f>
        <v>Perú</v>
      </c>
      <c r="K363" s="17" t="str">
        <f>VLOOKUP(B363,tbl_CLIENTES[#Data],5,0)</f>
        <v>Dist 1</v>
      </c>
      <c r="L363" t="str">
        <f>VLOOKUP(MONTH(tbl_PEDIDOS[[#This Row],[FECHA]]),mtz_MESES,2,0
)</f>
        <v>Abr</v>
      </c>
    </row>
    <row r="364" spans="1:12" x14ac:dyDescent="0.25">
      <c r="A364" s="21">
        <v>363</v>
      </c>
      <c r="B364" t="s">
        <v>57</v>
      </c>
      <c r="C364" t="s">
        <v>7</v>
      </c>
      <c r="D364" s="20">
        <v>43570</v>
      </c>
      <c r="E364" s="21">
        <v>18</v>
      </c>
      <c r="F364" s="14">
        <f>VLOOKUP(C364,tbl_PRODUCTOS[],3,0)</f>
        <v>760</v>
      </c>
      <c r="G364" s="15">
        <f t="shared" si="5"/>
        <v>13680</v>
      </c>
      <c r="H364" s="16" t="str">
        <f>VLOOKUP(B364,tbl_CLIENTES[#Data],2,0)</f>
        <v>Megamaxi</v>
      </c>
      <c r="I364" s="16" t="str">
        <f>VLOOKUP(C364,tbl_PRODUCTOS[#Data],2,0)</f>
        <v>Motorola G2</v>
      </c>
      <c r="J364" s="17" t="str">
        <f>VLOOKUP(B364,tbl_CLIENTES[#Data],3,0)</f>
        <v>Ecuador</v>
      </c>
      <c r="K364" s="17" t="str">
        <f>VLOOKUP(B364,tbl_CLIENTES[#Data],5,0)</f>
        <v>Dist 1</v>
      </c>
      <c r="L364" t="str">
        <f>VLOOKUP(MONTH(tbl_PEDIDOS[[#This Row],[FECHA]]),mtz_MESES,2,0
)</f>
        <v>Abr</v>
      </c>
    </row>
    <row r="365" spans="1:12" x14ac:dyDescent="0.25">
      <c r="A365" s="21">
        <v>364</v>
      </c>
      <c r="B365" t="s">
        <v>58</v>
      </c>
      <c r="C365" t="s">
        <v>46</v>
      </c>
      <c r="D365" s="20">
        <v>43570</v>
      </c>
      <c r="E365" s="21">
        <v>12</v>
      </c>
      <c r="F365" s="14">
        <f>VLOOKUP(C365,tbl_PRODUCTOS[],3,0)</f>
        <v>680</v>
      </c>
      <c r="G365" s="15">
        <f t="shared" si="5"/>
        <v>8160</v>
      </c>
      <c r="H365" s="16" t="str">
        <f>VLOOKUP(B365,tbl_CLIENTES[#Data],2,0)</f>
        <v>Jumbo/Easy</v>
      </c>
      <c r="I365" s="16" t="str">
        <f>VLOOKUP(C365,tbl_PRODUCTOS[#Data],2,0)</f>
        <v>Sony</v>
      </c>
      <c r="J365" s="17" t="str">
        <f>VLOOKUP(B365,tbl_CLIENTES[#Data],3,0)</f>
        <v>Argentina</v>
      </c>
      <c r="K365" s="17" t="str">
        <f>VLOOKUP(B365,tbl_CLIENTES[#Data],5,0)</f>
        <v>Dist 2</v>
      </c>
      <c r="L365" t="str">
        <f>VLOOKUP(MONTH(tbl_PEDIDOS[[#This Row],[FECHA]]),mtz_MESES,2,0
)</f>
        <v>Abr</v>
      </c>
    </row>
    <row r="366" spans="1:12" x14ac:dyDescent="0.25">
      <c r="A366" s="21">
        <v>365</v>
      </c>
      <c r="B366" t="s">
        <v>59</v>
      </c>
      <c r="C366" t="s">
        <v>4</v>
      </c>
      <c r="D366" s="20">
        <v>43570</v>
      </c>
      <c r="E366" s="21">
        <v>24</v>
      </c>
      <c r="F366" s="14">
        <f>VLOOKUP(C366,tbl_PRODUCTOS[],3,0)</f>
        <v>980</v>
      </c>
      <c r="G366" s="15">
        <f t="shared" si="5"/>
        <v>23520</v>
      </c>
      <c r="H366" s="16" t="str">
        <f>VLOOKUP(B366,tbl_CLIENTES[#Data],2,0)</f>
        <v>Unilago</v>
      </c>
      <c r="I366" s="16" t="str">
        <f>VLOOKUP(C366,tbl_PRODUCTOS[#Data],2,0)</f>
        <v>Iphone 10</v>
      </c>
      <c r="J366" s="17" t="str">
        <f>VLOOKUP(B366,tbl_CLIENTES[#Data],3,0)</f>
        <v>Colombia</v>
      </c>
      <c r="K366" s="17" t="str">
        <f>VLOOKUP(B366,tbl_CLIENTES[#Data],5,0)</f>
        <v>Dist 1</v>
      </c>
      <c r="L366" t="str">
        <f>VLOOKUP(MONTH(tbl_PEDIDOS[[#This Row],[FECHA]]),mtz_MESES,2,0
)</f>
        <v>Abr</v>
      </c>
    </row>
    <row r="367" spans="1:12" x14ac:dyDescent="0.25">
      <c r="A367" s="21">
        <v>366</v>
      </c>
      <c r="B367" t="s">
        <v>60</v>
      </c>
      <c r="C367" t="s">
        <v>6</v>
      </c>
      <c r="D367" s="20">
        <v>43570</v>
      </c>
      <c r="E367" s="21">
        <v>24</v>
      </c>
      <c r="F367" s="14">
        <f>VLOOKUP(C367,tbl_PRODUCTOS[],3,0)</f>
        <v>840</v>
      </c>
      <c r="G367" s="15">
        <f t="shared" si="5"/>
        <v>20160</v>
      </c>
      <c r="H367" s="16" t="str">
        <f>VLOOKUP(B367,tbl_CLIENTES[#Data],2,0)</f>
        <v>Ripley</v>
      </c>
      <c r="I367" s="16" t="str">
        <f>VLOOKUP(C367,tbl_PRODUCTOS[#Data],2,0)</f>
        <v>Galaxy S9</v>
      </c>
      <c r="J367" s="17" t="str">
        <f>VLOOKUP(B367,tbl_CLIENTES[#Data],3,0)</f>
        <v>Chile</v>
      </c>
      <c r="K367" s="17" t="str">
        <f>VLOOKUP(B367,tbl_CLIENTES[#Data],5,0)</f>
        <v>Dist 2</v>
      </c>
      <c r="L367" t="str">
        <f>VLOOKUP(MONTH(tbl_PEDIDOS[[#This Row],[FECHA]]),mtz_MESES,2,0
)</f>
        <v>Abr</v>
      </c>
    </row>
    <row r="368" spans="1:12" x14ac:dyDescent="0.25">
      <c r="A368" s="21">
        <v>367</v>
      </c>
      <c r="B368" t="s">
        <v>60</v>
      </c>
      <c r="C368" t="s">
        <v>3</v>
      </c>
      <c r="D368" s="20">
        <v>43570</v>
      </c>
      <c r="E368" s="21">
        <v>18</v>
      </c>
      <c r="F368" s="14">
        <f>VLOOKUP(C368,tbl_PRODUCTOS[],3,0)</f>
        <v>750</v>
      </c>
      <c r="G368" s="15">
        <f t="shared" si="5"/>
        <v>13500</v>
      </c>
      <c r="H368" s="16" t="str">
        <f>VLOOKUP(B368,tbl_CLIENTES[#Data],2,0)</f>
        <v>Ripley</v>
      </c>
      <c r="I368" s="16" t="str">
        <f>VLOOKUP(C368,tbl_PRODUCTOS[#Data],2,0)</f>
        <v>Iphone 9</v>
      </c>
      <c r="J368" s="17" t="str">
        <f>VLOOKUP(B368,tbl_CLIENTES[#Data],3,0)</f>
        <v>Chile</v>
      </c>
      <c r="K368" s="17" t="str">
        <f>VLOOKUP(B368,tbl_CLIENTES[#Data],5,0)</f>
        <v>Dist 2</v>
      </c>
      <c r="L368" t="str">
        <f>VLOOKUP(MONTH(tbl_PEDIDOS[[#This Row],[FECHA]]),mtz_MESES,2,0
)</f>
        <v>Abr</v>
      </c>
    </row>
    <row r="369" spans="1:12" x14ac:dyDescent="0.25">
      <c r="A369" s="21">
        <v>368</v>
      </c>
      <c r="B369" t="s">
        <v>55</v>
      </c>
      <c r="C369" t="s">
        <v>4</v>
      </c>
      <c r="D369" s="20">
        <v>43570</v>
      </c>
      <c r="E369" s="21">
        <v>24</v>
      </c>
      <c r="F369" s="14">
        <f>VLOOKUP(C369,tbl_PRODUCTOS[],3,0)</f>
        <v>980</v>
      </c>
      <c r="G369" s="15">
        <f t="shared" si="5"/>
        <v>23520</v>
      </c>
      <c r="H369" s="16" t="str">
        <f>VLOOKUP(B369,tbl_CLIENTES[#Data],2,0)</f>
        <v>Disco</v>
      </c>
      <c r="I369" s="16" t="str">
        <f>VLOOKUP(C369,tbl_PRODUCTOS[#Data],2,0)</f>
        <v>Iphone 10</v>
      </c>
      <c r="J369" s="17" t="str">
        <f>VLOOKUP(B369,tbl_CLIENTES[#Data],3,0)</f>
        <v>Uruguay</v>
      </c>
      <c r="K369" s="17" t="str">
        <f>VLOOKUP(B369,tbl_CLIENTES[#Data],5,0)</f>
        <v>Dist 2</v>
      </c>
      <c r="L369" t="str">
        <f>VLOOKUP(MONTH(tbl_PEDIDOS[[#This Row],[FECHA]]),mtz_MESES,2,0
)</f>
        <v>Abr</v>
      </c>
    </row>
    <row r="370" spans="1:12" x14ac:dyDescent="0.25">
      <c r="A370" s="21">
        <v>369</v>
      </c>
      <c r="B370" t="s">
        <v>54</v>
      </c>
      <c r="C370" t="s">
        <v>44</v>
      </c>
      <c r="D370" s="20">
        <v>43570</v>
      </c>
      <c r="E370" s="21">
        <v>12</v>
      </c>
      <c r="F370" s="14">
        <f>VLOOKUP(C370,tbl_PRODUCTOS[],3,0)</f>
        <v>670</v>
      </c>
      <c r="G370" s="15">
        <f t="shared" si="5"/>
        <v>8040</v>
      </c>
      <c r="H370" s="16" t="str">
        <f>VLOOKUP(B370,tbl_CLIENTES[#Data],2,0)</f>
        <v>Jumbo</v>
      </c>
      <c r="I370" s="16" t="str">
        <f>VLOOKUP(C370,tbl_PRODUCTOS[#Data],2,0)</f>
        <v>Galaxy S7</v>
      </c>
      <c r="J370" s="17" t="str">
        <f>VLOOKUP(B370,tbl_CLIENTES[#Data],3,0)</f>
        <v>Chile</v>
      </c>
      <c r="K370" s="17" t="str">
        <f>VLOOKUP(B370,tbl_CLIENTES[#Data],5,0)</f>
        <v>Dist 2</v>
      </c>
      <c r="L370" t="str">
        <f>VLOOKUP(MONTH(tbl_PEDIDOS[[#This Row],[FECHA]]),mtz_MESES,2,0
)</f>
        <v>Abr</v>
      </c>
    </row>
    <row r="371" spans="1:12" x14ac:dyDescent="0.25">
      <c r="A371" s="21">
        <v>370</v>
      </c>
      <c r="B371" t="s">
        <v>54</v>
      </c>
      <c r="C371" t="s">
        <v>5</v>
      </c>
      <c r="D371" s="20">
        <v>43570</v>
      </c>
      <c r="E371" s="21">
        <v>24</v>
      </c>
      <c r="F371" s="14">
        <f>VLOOKUP(C371,tbl_PRODUCTOS[],3,0)</f>
        <v>760</v>
      </c>
      <c r="G371" s="15">
        <f t="shared" si="5"/>
        <v>18240</v>
      </c>
      <c r="H371" s="16" t="str">
        <f>VLOOKUP(B371,tbl_CLIENTES[#Data],2,0)</f>
        <v>Jumbo</v>
      </c>
      <c r="I371" s="16" t="str">
        <f>VLOOKUP(C371,tbl_PRODUCTOS[#Data],2,0)</f>
        <v>Galaxy S8</v>
      </c>
      <c r="J371" s="17" t="str">
        <f>VLOOKUP(B371,tbl_CLIENTES[#Data],3,0)</f>
        <v>Chile</v>
      </c>
      <c r="K371" s="17" t="str">
        <f>VLOOKUP(B371,tbl_CLIENTES[#Data],5,0)</f>
        <v>Dist 2</v>
      </c>
      <c r="L371" t="str">
        <f>VLOOKUP(MONTH(tbl_PEDIDOS[[#This Row],[FECHA]]),mtz_MESES,2,0
)</f>
        <v>Abr</v>
      </c>
    </row>
    <row r="372" spans="1:12" x14ac:dyDescent="0.25">
      <c r="A372" s="21">
        <v>371</v>
      </c>
      <c r="B372" t="s">
        <v>54</v>
      </c>
      <c r="C372" t="s">
        <v>3</v>
      </c>
      <c r="D372" s="20">
        <v>43570</v>
      </c>
      <c r="E372" s="21">
        <v>24</v>
      </c>
      <c r="F372" s="14">
        <f>VLOOKUP(C372,tbl_PRODUCTOS[],3,0)</f>
        <v>750</v>
      </c>
      <c r="G372" s="15">
        <f t="shared" si="5"/>
        <v>18000</v>
      </c>
      <c r="H372" s="16" t="str">
        <f>VLOOKUP(B372,tbl_CLIENTES[#Data],2,0)</f>
        <v>Jumbo</v>
      </c>
      <c r="I372" s="16" t="str">
        <f>VLOOKUP(C372,tbl_PRODUCTOS[#Data],2,0)</f>
        <v>Iphone 9</v>
      </c>
      <c r="J372" s="17" t="str">
        <f>VLOOKUP(B372,tbl_CLIENTES[#Data],3,0)</f>
        <v>Chile</v>
      </c>
      <c r="K372" s="17" t="str">
        <f>VLOOKUP(B372,tbl_CLIENTES[#Data],5,0)</f>
        <v>Dist 2</v>
      </c>
      <c r="L372" t="str">
        <f>VLOOKUP(MONTH(tbl_PEDIDOS[[#This Row],[FECHA]]),mtz_MESES,2,0
)</f>
        <v>Abr</v>
      </c>
    </row>
    <row r="373" spans="1:12" x14ac:dyDescent="0.25">
      <c r="A373" s="21">
        <v>372</v>
      </c>
      <c r="B373" t="s">
        <v>56</v>
      </c>
      <c r="C373" t="s">
        <v>5</v>
      </c>
      <c r="D373" s="20">
        <v>43570</v>
      </c>
      <c r="E373" s="21">
        <v>24</v>
      </c>
      <c r="F373" s="14">
        <f>VLOOKUP(C373,tbl_PRODUCTOS[],3,0)</f>
        <v>760</v>
      </c>
      <c r="G373" s="15">
        <f t="shared" si="5"/>
        <v>18240</v>
      </c>
      <c r="H373" s="16" t="str">
        <f>VLOOKUP(B373,tbl_CLIENTES[#Data],2,0)</f>
        <v>Tottus</v>
      </c>
      <c r="I373" s="16" t="str">
        <f>VLOOKUP(C373,tbl_PRODUCTOS[#Data],2,0)</f>
        <v>Galaxy S8</v>
      </c>
      <c r="J373" s="17" t="str">
        <f>VLOOKUP(B373,tbl_CLIENTES[#Data],3,0)</f>
        <v>Perú</v>
      </c>
      <c r="K373" s="17" t="str">
        <f>VLOOKUP(B373,tbl_CLIENTES[#Data],5,0)</f>
        <v>Dist 1</v>
      </c>
      <c r="L373" t="str">
        <f>VLOOKUP(MONTH(tbl_PEDIDOS[[#This Row],[FECHA]]),mtz_MESES,2,0
)</f>
        <v>Abr</v>
      </c>
    </row>
    <row r="374" spans="1:12" x14ac:dyDescent="0.25">
      <c r="A374" s="21">
        <v>373</v>
      </c>
      <c r="B374" t="s">
        <v>53</v>
      </c>
      <c r="C374" t="s">
        <v>6</v>
      </c>
      <c r="D374" s="20">
        <v>43570</v>
      </c>
      <c r="E374" s="21">
        <v>24</v>
      </c>
      <c r="F374" s="14">
        <f>VLOOKUP(C374,tbl_PRODUCTOS[],3,0)</f>
        <v>840</v>
      </c>
      <c r="G374" s="15">
        <f t="shared" si="5"/>
        <v>20160</v>
      </c>
      <c r="H374" s="16" t="str">
        <f>VLOOKUP(B374,tbl_CLIENTES[#Data],2,0)</f>
        <v>Éxito</v>
      </c>
      <c r="I374" s="16" t="str">
        <f>VLOOKUP(C374,tbl_PRODUCTOS[#Data],2,0)</f>
        <v>Galaxy S9</v>
      </c>
      <c r="J374" s="17" t="str">
        <f>VLOOKUP(B374,tbl_CLIENTES[#Data],3,0)</f>
        <v>Colombia</v>
      </c>
      <c r="K374" s="17" t="str">
        <f>VLOOKUP(B374,tbl_CLIENTES[#Data],5,0)</f>
        <v>Dist 1</v>
      </c>
      <c r="L374" t="str">
        <f>VLOOKUP(MONTH(tbl_PEDIDOS[[#This Row],[FECHA]]),mtz_MESES,2,0
)</f>
        <v>Abr</v>
      </c>
    </row>
    <row r="375" spans="1:12" x14ac:dyDescent="0.25">
      <c r="A375" s="21">
        <v>374</v>
      </c>
      <c r="B375" t="s">
        <v>53</v>
      </c>
      <c r="C375" t="s">
        <v>45</v>
      </c>
      <c r="D375" s="20">
        <v>43570</v>
      </c>
      <c r="E375" s="21">
        <v>36</v>
      </c>
      <c r="F375" s="14">
        <f>VLOOKUP(C375,tbl_PRODUCTOS[],3,0)</f>
        <v>870</v>
      </c>
      <c r="G375" s="15">
        <f t="shared" si="5"/>
        <v>31320</v>
      </c>
      <c r="H375" s="16" t="str">
        <f>VLOOKUP(B375,tbl_CLIENTES[#Data],2,0)</f>
        <v>Éxito</v>
      </c>
      <c r="I375" s="16" t="str">
        <f>VLOOKUP(C375,tbl_PRODUCTOS[#Data],2,0)</f>
        <v>Motorola G3</v>
      </c>
      <c r="J375" s="17" t="str">
        <f>VLOOKUP(B375,tbl_CLIENTES[#Data],3,0)</f>
        <v>Colombia</v>
      </c>
      <c r="K375" s="17" t="str">
        <f>VLOOKUP(B375,tbl_CLIENTES[#Data],5,0)</f>
        <v>Dist 1</v>
      </c>
      <c r="L375" t="str">
        <f>VLOOKUP(MONTH(tbl_PEDIDOS[[#This Row],[FECHA]]),mtz_MESES,2,0
)</f>
        <v>Abr</v>
      </c>
    </row>
    <row r="376" spans="1:12" x14ac:dyDescent="0.25">
      <c r="A376" s="21">
        <v>375</v>
      </c>
      <c r="B376" t="s">
        <v>55</v>
      </c>
      <c r="C376" t="s">
        <v>7</v>
      </c>
      <c r="D376" s="20">
        <v>43570</v>
      </c>
      <c r="E376" s="21">
        <v>36</v>
      </c>
      <c r="F376" s="14">
        <f>VLOOKUP(C376,tbl_PRODUCTOS[],3,0)</f>
        <v>760</v>
      </c>
      <c r="G376" s="15">
        <f t="shared" si="5"/>
        <v>27360</v>
      </c>
      <c r="H376" s="16" t="str">
        <f>VLOOKUP(B376,tbl_CLIENTES[#Data],2,0)</f>
        <v>Disco</v>
      </c>
      <c r="I376" s="16" t="str">
        <f>VLOOKUP(C376,tbl_PRODUCTOS[#Data],2,0)</f>
        <v>Motorola G2</v>
      </c>
      <c r="J376" s="17" t="str">
        <f>VLOOKUP(B376,tbl_CLIENTES[#Data],3,0)</f>
        <v>Uruguay</v>
      </c>
      <c r="K376" s="17" t="str">
        <f>VLOOKUP(B376,tbl_CLIENTES[#Data],5,0)</f>
        <v>Dist 2</v>
      </c>
      <c r="L376" t="str">
        <f>VLOOKUP(MONTH(tbl_PEDIDOS[[#This Row],[FECHA]]),mtz_MESES,2,0
)</f>
        <v>Abr</v>
      </c>
    </row>
    <row r="377" spans="1:12" x14ac:dyDescent="0.25">
      <c r="A377" s="21">
        <v>376</v>
      </c>
      <c r="B377" t="s">
        <v>55</v>
      </c>
      <c r="C377" t="s">
        <v>46</v>
      </c>
      <c r="D377" s="20">
        <v>43570</v>
      </c>
      <c r="E377" s="21">
        <v>24</v>
      </c>
      <c r="F377" s="14">
        <f>VLOOKUP(C377,tbl_PRODUCTOS[],3,0)</f>
        <v>680</v>
      </c>
      <c r="G377" s="15">
        <f t="shared" si="5"/>
        <v>16320</v>
      </c>
      <c r="H377" s="16" t="str">
        <f>VLOOKUP(B377,tbl_CLIENTES[#Data],2,0)</f>
        <v>Disco</v>
      </c>
      <c r="I377" s="16" t="str">
        <f>VLOOKUP(C377,tbl_PRODUCTOS[#Data],2,0)</f>
        <v>Sony</v>
      </c>
      <c r="J377" s="17" t="str">
        <f>VLOOKUP(B377,tbl_CLIENTES[#Data],3,0)</f>
        <v>Uruguay</v>
      </c>
      <c r="K377" s="17" t="str">
        <f>VLOOKUP(B377,tbl_CLIENTES[#Data],5,0)</f>
        <v>Dist 2</v>
      </c>
      <c r="L377" t="str">
        <f>VLOOKUP(MONTH(tbl_PEDIDOS[[#This Row],[FECHA]]),mtz_MESES,2,0
)</f>
        <v>Abr</v>
      </c>
    </row>
    <row r="378" spans="1:12" x14ac:dyDescent="0.25">
      <c r="A378" s="21">
        <v>377</v>
      </c>
      <c r="B378" t="s">
        <v>58</v>
      </c>
      <c r="C378" t="s">
        <v>3</v>
      </c>
      <c r="D378" s="20">
        <v>43570</v>
      </c>
      <c r="E378" s="21">
        <v>18</v>
      </c>
      <c r="F378" s="14">
        <f>VLOOKUP(C378,tbl_PRODUCTOS[],3,0)</f>
        <v>750</v>
      </c>
      <c r="G378" s="15">
        <f t="shared" si="5"/>
        <v>13500</v>
      </c>
      <c r="H378" s="16" t="str">
        <f>VLOOKUP(B378,tbl_CLIENTES[#Data],2,0)</f>
        <v>Jumbo/Easy</v>
      </c>
      <c r="I378" s="16" t="str">
        <f>VLOOKUP(C378,tbl_PRODUCTOS[#Data],2,0)</f>
        <v>Iphone 9</v>
      </c>
      <c r="J378" s="17" t="str">
        <f>VLOOKUP(B378,tbl_CLIENTES[#Data],3,0)</f>
        <v>Argentina</v>
      </c>
      <c r="K378" s="17" t="str">
        <f>VLOOKUP(B378,tbl_CLIENTES[#Data],5,0)</f>
        <v>Dist 2</v>
      </c>
      <c r="L378" t="str">
        <f>VLOOKUP(MONTH(tbl_PEDIDOS[[#This Row],[FECHA]]),mtz_MESES,2,0
)</f>
        <v>Abr</v>
      </c>
    </row>
    <row r="379" spans="1:12" x14ac:dyDescent="0.25">
      <c r="A379" s="21">
        <v>378</v>
      </c>
      <c r="B379" t="s">
        <v>59</v>
      </c>
      <c r="C379" t="s">
        <v>46</v>
      </c>
      <c r="D379" s="20">
        <v>43570</v>
      </c>
      <c r="E379" s="21">
        <v>12</v>
      </c>
      <c r="F379" s="14">
        <f>VLOOKUP(C379,tbl_PRODUCTOS[],3,0)</f>
        <v>680</v>
      </c>
      <c r="G379" s="15">
        <f t="shared" si="5"/>
        <v>8160</v>
      </c>
      <c r="H379" s="16" t="str">
        <f>VLOOKUP(B379,tbl_CLIENTES[#Data],2,0)</f>
        <v>Unilago</v>
      </c>
      <c r="I379" s="16" t="str">
        <f>VLOOKUP(C379,tbl_PRODUCTOS[#Data],2,0)</f>
        <v>Sony</v>
      </c>
      <c r="J379" s="17" t="str">
        <f>VLOOKUP(B379,tbl_CLIENTES[#Data],3,0)</f>
        <v>Colombia</v>
      </c>
      <c r="K379" s="17" t="str">
        <f>VLOOKUP(B379,tbl_CLIENTES[#Data],5,0)</f>
        <v>Dist 1</v>
      </c>
      <c r="L379" t="str">
        <f>VLOOKUP(MONTH(tbl_PEDIDOS[[#This Row],[FECHA]]),mtz_MESES,2,0
)</f>
        <v>Abr</v>
      </c>
    </row>
    <row r="380" spans="1:12" x14ac:dyDescent="0.25">
      <c r="A380" s="21">
        <v>379</v>
      </c>
      <c r="B380" t="s">
        <v>60</v>
      </c>
      <c r="C380" t="s">
        <v>46</v>
      </c>
      <c r="D380" s="20">
        <v>43570</v>
      </c>
      <c r="E380" s="21">
        <v>24</v>
      </c>
      <c r="F380" s="14">
        <f>VLOOKUP(C380,tbl_PRODUCTOS[],3,0)</f>
        <v>680</v>
      </c>
      <c r="G380" s="15">
        <f t="shared" si="5"/>
        <v>16320</v>
      </c>
      <c r="H380" s="16" t="str">
        <f>VLOOKUP(B380,tbl_CLIENTES[#Data],2,0)</f>
        <v>Ripley</v>
      </c>
      <c r="I380" s="16" t="str">
        <f>VLOOKUP(C380,tbl_PRODUCTOS[#Data],2,0)</f>
        <v>Sony</v>
      </c>
      <c r="J380" s="17" t="str">
        <f>VLOOKUP(B380,tbl_CLIENTES[#Data],3,0)</f>
        <v>Chile</v>
      </c>
      <c r="K380" s="17" t="str">
        <f>VLOOKUP(B380,tbl_CLIENTES[#Data],5,0)</f>
        <v>Dist 2</v>
      </c>
      <c r="L380" t="str">
        <f>VLOOKUP(MONTH(tbl_PEDIDOS[[#This Row],[FECHA]]),mtz_MESES,2,0
)</f>
        <v>Abr</v>
      </c>
    </row>
    <row r="381" spans="1:12" x14ac:dyDescent="0.25">
      <c r="A381" s="21">
        <v>380</v>
      </c>
      <c r="B381" t="s">
        <v>60</v>
      </c>
      <c r="C381" t="s">
        <v>4</v>
      </c>
      <c r="D381" s="20">
        <v>43570</v>
      </c>
      <c r="E381" s="21">
        <v>18</v>
      </c>
      <c r="F381" s="14">
        <f>VLOOKUP(C381,tbl_PRODUCTOS[],3,0)</f>
        <v>980</v>
      </c>
      <c r="G381" s="15">
        <f t="shared" si="5"/>
        <v>17640</v>
      </c>
      <c r="H381" s="16" t="str">
        <f>VLOOKUP(B381,tbl_CLIENTES[#Data],2,0)</f>
        <v>Ripley</v>
      </c>
      <c r="I381" s="16" t="str">
        <f>VLOOKUP(C381,tbl_PRODUCTOS[#Data],2,0)</f>
        <v>Iphone 10</v>
      </c>
      <c r="J381" s="17" t="str">
        <f>VLOOKUP(B381,tbl_CLIENTES[#Data],3,0)</f>
        <v>Chile</v>
      </c>
      <c r="K381" s="17" t="str">
        <f>VLOOKUP(B381,tbl_CLIENTES[#Data],5,0)</f>
        <v>Dist 2</v>
      </c>
      <c r="L381" t="str">
        <f>VLOOKUP(MONTH(tbl_PEDIDOS[[#This Row],[FECHA]]),mtz_MESES,2,0
)</f>
        <v>Abr</v>
      </c>
    </row>
    <row r="382" spans="1:12" x14ac:dyDescent="0.25">
      <c r="A382" s="21">
        <v>381</v>
      </c>
      <c r="B382" t="s">
        <v>55</v>
      </c>
      <c r="C382" t="s">
        <v>6</v>
      </c>
      <c r="D382" s="20">
        <v>43600</v>
      </c>
      <c r="E382" s="21">
        <v>24</v>
      </c>
      <c r="F382" s="14">
        <f>VLOOKUP(C382,tbl_PRODUCTOS[],3,0)</f>
        <v>840</v>
      </c>
      <c r="G382" s="15">
        <f t="shared" si="5"/>
        <v>20160</v>
      </c>
      <c r="H382" s="16" t="str">
        <f>VLOOKUP(B382,tbl_CLIENTES[#Data],2,0)</f>
        <v>Disco</v>
      </c>
      <c r="I382" s="16" t="str">
        <f>VLOOKUP(C382,tbl_PRODUCTOS[#Data],2,0)</f>
        <v>Galaxy S9</v>
      </c>
      <c r="J382" s="17" t="str">
        <f>VLOOKUP(B382,tbl_CLIENTES[#Data],3,0)</f>
        <v>Uruguay</v>
      </c>
      <c r="K382" s="17" t="str">
        <f>VLOOKUP(B382,tbl_CLIENTES[#Data],5,0)</f>
        <v>Dist 2</v>
      </c>
      <c r="L382" t="str">
        <f>VLOOKUP(MONTH(tbl_PEDIDOS[[#This Row],[FECHA]]),mtz_MESES,2,0
)</f>
        <v>May</v>
      </c>
    </row>
    <row r="383" spans="1:12" x14ac:dyDescent="0.25">
      <c r="A383" s="21">
        <v>382</v>
      </c>
      <c r="B383" t="s">
        <v>56</v>
      </c>
      <c r="C383" t="s">
        <v>3</v>
      </c>
      <c r="D383" s="20">
        <v>43600</v>
      </c>
      <c r="E383" s="21">
        <v>12</v>
      </c>
      <c r="F383" s="14">
        <f>VLOOKUP(C383,tbl_PRODUCTOS[],3,0)</f>
        <v>750</v>
      </c>
      <c r="G383" s="15">
        <f t="shared" si="5"/>
        <v>9000</v>
      </c>
      <c r="H383" s="16" t="str">
        <f>VLOOKUP(B383,tbl_CLIENTES[#Data],2,0)</f>
        <v>Tottus</v>
      </c>
      <c r="I383" s="16" t="str">
        <f>VLOOKUP(C383,tbl_PRODUCTOS[#Data],2,0)</f>
        <v>Iphone 9</v>
      </c>
      <c r="J383" s="17" t="str">
        <f>VLOOKUP(B383,tbl_CLIENTES[#Data],3,0)</f>
        <v>Perú</v>
      </c>
      <c r="K383" s="17" t="str">
        <f>VLOOKUP(B383,tbl_CLIENTES[#Data],5,0)</f>
        <v>Dist 1</v>
      </c>
      <c r="L383" t="str">
        <f>VLOOKUP(MONTH(tbl_PEDIDOS[[#This Row],[FECHA]]),mtz_MESES,2,0
)</f>
        <v>May</v>
      </c>
    </row>
    <row r="384" spans="1:12" x14ac:dyDescent="0.25">
      <c r="A384" s="21">
        <v>383</v>
      </c>
      <c r="B384" t="s">
        <v>56</v>
      </c>
      <c r="C384" t="s">
        <v>4</v>
      </c>
      <c r="D384" s="20">
        <v>43600</v>
      </c>
      <c r="E384" s="21">
        <v>24</v>
      </c>
      <c r="F384" s="14">
        <f>VLOOKUP(C384,tbl_PRODUCTOS[],3,0)</f>
        <v>980</v>
      </c>
      <c r="G384" s="15">
        <f t="shared" si="5"/>
        <v>23520</v>
      </c>
      <c r="H384" s="16" t="str">
        <f>VLOOKUP(B384,tbl_CLIENTES[#Data],2,0)</f>
        <v>Tottus</v>
      </c>
      <c r="I384" s="16" t="str">
        <f>VLOOKUP(C384,tbl_PRODUCTOS[#Data],2,0)</f>
        <v>Iphone 10</v>
      </c>
      <c r="J384" s="17" t="str">
        <f>VLOOKUP(B384,tbl_CLIENTES[#Data],3,0)</f>
        <v>Perú</v>
      </c>
      <c r="K384" s="17" t="str">
        <f>VLOOKUP(B384,tbl_CLIENTES[#Data],5,0)</f>
        <v>Dist 1</v>
      </c>
      <c r="L384" t="str">
        <f>VLOOKUP(MONTH(tbl_PEDIDOS[[#This Row],[FECHA]]),mtz_MESES,2,0
)</f>
        <v>May</v>
      </c>
    </row>
    <row r="385" spans="1:12" x14ac:dyDescent="0.25">
      <c r="A385" s="21">
        <v>384</v>
      </c>
      <c r="B385" t="s">
        <v>57</v>
      </c>
      <c r="C385" t="s">
        <v>44</v>
      </c>
      <c r="D385" s="20">
        <v>43600</v>
      </c>
      <c r="E385" s="21">
        <v>24</v>
      </c>
      <c r="F385" s="14">
        <f>VLOOKUP(C385,tbl_PRODUCTOS[],3,0)</f>
        <v>670</v>
      </c>
      <c r="G385" s="15">
        <f t="shared" si="5"/>
        <v>16080</v>
      </c>
      <c r="H385" s="16" t="str">
        <f>VLOOKUP(B385,tbl_CLIENTES[#Data],2,0)</f>
        <v>Megamaxi</v>
      </c>
      <c r="I385" s="16" t="str">
        <f>VLOOKUP(C385,tbl_PRODUCTOS[#Data],2,0)</f>
        <v>Galaxy S7</v>
      </c>
      <c r="J385" s="17" t="str">
        <f>VLOOKUP(B385,tbl_CLIENTES[#Data],3,0)</f>
        <v>Ecuador</v>
      </c>
      <c r="K385" s="17" t="str">
        <f>VLOOKUP(B385,tbl_CLIENTES[#Data],5,0)</f>
        <v>Dist 1</v>
      </c>
      <c r="L385" t="str">
        <f>VLOOKUP(MONTH(tbl_PEDIDOS[[#This Row],[FECHA]]),mtz_MESES,2,0
)</f>
        <v>May</v>
      </c>
    </row>
    <row r="386" spans="1:12" x14ac:dyDescent="0.25">
      <c r="A386" s="21">
        <v>385</v>
      </c>
      <c r="B386" t="s">
        <v>58</v>
      </c>
      <c r="C386" t="s">
        <v>44</v>
      </c>
      <c r="D386" s="20">
        <v>43600</v>
      </c>
      <c r="E386" s="21">
        <v>36</v>
      </c>
      <c r="F386" s="14">
        <f>VLOOKUP(C386,tbl_PRODUCTOS[],3,0)</f>
        <v>670</v>
      </c>
      <c r="G386" s="15">
        <f t="shared" ref="G386:G449" si="6">E386*F386</f>
        <v>24120</v>
      </c>
      <c r="H386" s="16" t="str">
        <f>VLOOKUP(B386,tbl_CLIENTES[#Data],2,0)</f>
        <v>Jumbo/Easy</v>
      </c>
      <c r="I386" s="16" t="str">
        <f>VLOOKUP(C386,tbl_PRODUCTOS[#Data],2,0)</f>
        <v>Galaxy S7</v>
      </c>
      <c r="J386" s="17" t="str">
        <f>VLOOKUP(B386,tbl_CLIENTES[#Data],3,0)</f>
        <v>Argentina</v>
      </c>
      <c r="K386" s="17" t="str">
        <f>VLOOKUP(B386,tbl_CLIENTES[#Data],5,0)</f>
        <v>Dist 2</v>
      </c>
      <c r="L386" t="str">
        <f>VLOOKUP(MONTH(tbl_PEDIDOS[[#This Row],[FECHA]]),mtz_MESES,2,0
)</f>
        <v>May</v>
      </c>
    </row>
    <row r="387" spans="1:12" x14ac:dyDescent="0.25">
      <c r="A387" s="21">
        <v>386</v>
      </c>
      <c r="B387" t="s">
        <v>59</v>
      </c>
      <c r="C387" t="s">
        <v>5</v>
      </c>
      <c r="D387" s="20">
        <v>43600</v>
      </c>
      <c r="E387" s="21">
        <v>12</v>
      </c>
      <c r="F387" s="14">
        <f>VLOOKUP(C387,tbl_PRODUCTOS[],3,0)</f>
        <v>760</v>
      </c>
      <c r="G387" s="15">
        <f t="shared" si="6"/>
        <v>9120</v>
      </c>
      <c r="H387" s="16" t="str">
        <f>VLOOKUP(B387,tbl_CLIENTES[#Data],2,0)</f>
        <v>Unilago</v>
      </c>
      <c r="I387" s="16" t="str">
        <f>VLOOKUP(C387,tbl_PRODUCTOS[#Data],2,0)</f>
        <v>Galaxy S8</v>
      </c>
      <c r="J387" s="17" t="str">
        <f>VLOOKUP(B387,tbl_CLIENTES[#Data],3,0)</f>
        <v>Colombia</v>
      </c>
      <c r="K387" s="17" t="str">
        <f>VLOOKUP(B387,tbl_CLIENTES[#Data],5,0)</f>
        <v>Dist 1</v>
      </c>
      <c r="L387" t="str">
        <f>VLOOKUP(MONTH(tbl_PEDIDOS[[#This Row],[FECHA]]),mtz_MESES,2,0
)</f>
        <v>May</v>
      </c>
    </row>
    <row r="388" spans="1:12" x14ac:dyDescent="0.25">
      <c r="A388" s="21">
        <v>387</v>
      </c>
      <c r="B388" t="s">
        <v>60</v>
      </c>
      <c r="C388" t="s">
        <v>3</v>
      </c>
      <c r="D388" s="20">
        <v>43600</v>
      </c>
      <c r="E388" s="21">
        <v>24</v>
      </c>
      <c r="F388" s="14">
        <f>VLOOKUP(C388,tbl_PRODUCTOS[],3,0)</f>
        <v>750</v>
      </c>
      <c r="G388" s="15">
        <f t="shared" si="6"/>
        <v>18000</v>
      </c>
      <c r="H388" s="16" t="str">
        <f>VLOOKUP(B388,tbl_CLIENTES[#Data],2,0)</f>
        <v>Ripley</v>
      </c>
      <c r="I388" s="16" t="str">
        <f>VLOOKUP(C388,tbl_PRODUCTOS[#Data],2,0)</f>
        <v>Iphone 9</v>
      </c>
      <c r="J388" s="17" t="str">
        <f>VLOOKUP(B388,tbl_CLIENTES[#Data],3,0)</f>
        <v>Chile</v>
      </c>
      <c r="K388" s="17" t="str">
        <f>VLOOKUP(B388,tbl_CLIENTES[#Data],5,0)</f>
        <v>Dist 2</v>
      </c>
      <c r="L388" t="str">
        <f>VLOOKUP(MONTH(tbl_PEDIDOS[[#This Row],[FECHA]]),mtz_MESES,2,0
)</f>
        <v>May</v>
      </c>
    </row>
    <row r="389" spans="1:12" x14ac:dyDescent="0.25">
      <c r="A389" s="21">
        <v>388</v>
      </c>
      <c r="B389" t="s">
        <v>60</v>
      </c>
      <c r="C389" t="s">
        <v>4</v>
      </c>
      <c r="D389" s="20">
        <v>43600</v>
      </c>
      <c r="E389" s="21">
        <v>24</v>
      </c>
      <c r="F389" s="14">
        <f>VLOOKUP(C389,tbl_PRODUCTOS[],3,0)</f>
        <v>980</v>
      </c>
      <c r="G389" s="15">
        <f t="shared" si="6"/>
        <v>23520</v>
      </c>
      <c r="H389" s="16" t="str">
        <f>VLOOKUP(B389,tbl_CLIENTES[#Data],2,0)</f>
        <v>Ripley</v>
      </c>
      <c r="I389" s="16" t="str">
        <f>VLOOKUP(C389,tbl_PRODUCTOS[#Data],2,0)</f>
        <v>Iphone 10</v>
      </c>
      <c r="J389" s="17" t="str">
        <f>VLOOKUP(B389,tbl_CLIENTES[#Data],3,0)</f>
        <v>Chile</v>
      </c>
      <c r="K389" s="17" t="str">
        <f>VLOOKUP(B389,tbl_CLIENTES[#Data],5,0)</f>
        <v>Dist 2</v>
      </c>
      <c r="L389" t="str">
        <f>VLOOKUP(MONTH(tbl_PEDIDOS[[#This Row],[FECHA]]),mtz_MESES,2,0
)</f>
        <v>May</v>
      </c>
    </row>
    <row r="390" spans="1:12" x14ac:dyDescent="0.25">
      <c r="A390" s="21">
        <v>389</v>
      </c>
      <c r="B390" t="s">
        <v>55</v>
      </c>
      <c r="C390" t="s">
        <v>44</v>
      </c>
      <c r="D390" s="20">
        <v>43600</v>
      </c>
      <c r="E390" s="21">
        <v>36</v>
      </c>
      <c r="F390" s="14">
        <f>VLOOKUP(C390,tbl_PRODUCTOS[],3,0)</f>
        <v>670</v>
      </c>
      <c r="G390" s="15">
        <f t="shared" si="6"/>
        <v>24120</v>
      </c>
      <c r="H390" s="16" t="str">
        <f>VLOOKUP(B390,tbl_CLIENTES[#Data],2,0)</f>
        <v>Disco</v>
      </c>
      <c r="I390" s="16" t="str">
        <f>VLOOKUP(C390,tbl_PRODUCTOS[#Data],2,0)</f>
        <v>Galaxy S7</v>
      </c>
      <c r="J390" s="17" t="str">
        <f>VLOOKUP(B390,tbl_CLIENTES[#Data],3,0)</f>
        <v>Uruguay</v>
      </c>
      <c r="K390" s="17" t="str">
        <f>VLOOKUP(B390,tbl_CLIENTES[#Data],5,0)</f>
        <v>Dist 2</v>
      </c>
      <c r="L390" t="str">
        <f>VLOOKUP(MONTH(tbl_PEDIDOS[[#This Row],[FECHA]]),mtz_MESES,2,0
)</f>
        <v>May</v>
      </c>
    </row>
    <row r="391" spans="1:12" x14ac:dyDescent="0.25">
      <c r="A391" s="21">
        <v>390</v>
      </c>
      <c r="B391" t="s">
        <v>54</v>
      </c>
      <c r="C391" t="s">
        <v>5</v>
      </c>
      <c r="D391" s="20">
        <v>43600</v>
      </c>
      <c r="E391" s="21">
        <v>36</v>
      </c>
      <c r="F391" s="14">
        <f>VLOOKUP(C391,tbl_PRODUCTOS[],3,0)</f>
        <v>760</v>
      </c>
      <c r="G391" s="15">
        <f t="shared" si="6"/>
        <v>27360</v>
      </c>
      <c r="H391" s="16" t="str">
        <f>VLOOKUP(B391,tbl_CLIENTES[#Data],2,0)</f>
        <v>Jumbo</v>
      </c>
      <c r="I391" s="16" t="str">
        <f>VLOOKUP(C391,tbl_PRODUCTOS[#Data],2,0)</f>
        <v>Galaxy S8</v>
      </c>
      <c r="J391" s="17" t="str">
        <f>VLOOKUP(B391,tbl_CLIENTES[#Data],3,0)</f>
        <v>Chile</v>
      </c>
      <c r="K391" s="17" t="str">
        <f>VLOOKUP(B391,tbl_CLIENTES[#Data],5,0)</f>
        <v>Dist 2</v>
      </c>
      <c r="L391" t="str">
        <f>VLOOKUP(MONTH(tbl_PEDIDOS[[#This Row],[FECHA]]),mtz_MESES,2,0
)</f>
        <v>May</v>
      </c>
    </row>
    <row r="392" spans="1:12" x14ac:dyDescent="0.25">
      <c r="A392" s="21">
        <v>391</v>
      </c>
      <c r="B392" t="s">
        <v>54</v>
      </c>
      <c r="C392" t="s">
        <v>6</v>
      </c>
      <c r="D392" s="20">
        <v>43600</v>
      </c>
      <c r="E392" s="21">
        <v>24</v>
      </c>
      <c r="F392" s="14">
        <f>VLOOKUP(C392,tbl_PRODUCTOS[],3,0)</f>
        <v>840</v>
      </c>
      <c r="G392" s="15">
        <f t="shared" si="6"/>
        <v>20160</v>
      </c>
      <c r="H392" s="16" t="str">
        <f>VLOOKUP(B392,tbl_CLIENTES[#Data],2,0)</f>
        <v>Jumbo</v>
      </c>
      <c r="I392" s="16" t="str">
        <f>VLOOKUP(C392,tbl_PRODUCTOS[#Data],2,0)</f>
        <v>Galaxy S9</v>
      </c>
      <c r="J392" s="17" t="str">
        <f>VLOOKUP(B392,tbl_CLIENTES[#Data],3,0)</f>
        <v>Chile</v>
      </c>
      <c r="K392" s="17" t="str">
        <f>VLOOKUP(B392,tbl_CLIENTES[#Data],5,0)</f>
        <v>Dist 2</v>
      </c>
      <c r="L392" t="str">
        <f>VLOOKUP(MONTH(tbl_PEDIDOS[[#This Row],[FECHA]]),mtz_MESES,2,0
)</f>
        <v>May</v>
      </c>
    </row>
    <row r="393" spans="1:12" x14ac:dyDescent="0.25">
      <c r="A393" s="21">
        <v>392</v>
      </c>
      <c r="B393" t="s">
        <v>54</v>
      </c>
      <c r="C393" t="s">
        <v>7</v>
      </c>
      <c r="D393" s="20">
        <v>43600</v>
      </c>
      <c r="E393" s="21">
        <v>18</v>
      </c>
      <c r="F393" s="14">
        <f>VLOOKUP(C393,tbl_PRODUCTOS[],3,0)</f>
        <v>760</v>
      </c>
      <c r="G393" s="15">
        <f t="shared" si="6"/>
        <v>13680</v>
      </c>
      <c r="H393" s="16" t="str">
        <f>VLOOKUP(B393,tbl_CLIENTES[#Data],2,0)</f>
        <v>Jumbo</v>
      </c>
      <c r="I393" s="16" t="str">
        <f>VLOOKUP(C393,tbl_PRODUCTOS[#Data],2,0)</f>
        <v>Motorola G2</v>
      </c>
      <c r="J393" s="17" t="str">
        <f>VLOOKUP(B393,tbl_CLIENTES[#Data],3,0)</f>
        <v>Chile</v>
      </c>
      <c r="K393" s="17" t="str">
        <f>VLOOKUP(B393,tbl_CLIENTES[#Data],5,0)</f>
        <v>Dist 2</v>
      </c>
      <c r="L393" t="str">
        <f>VLOOKUP(MONTH(tbl_PEDIDOS[[#This Row],[FECHA]]),mtz_MESES,2,0
)</f>
        <v>May</v>
      </c>
    </row>
    <row r="394" spans="1:12" x14ac:dyDescent="0.25">
      <c r="A394" s="21">
        <v>393</v>
      </c>
      <c r="B394" t="s">
        <v>54</v>
      </c>
      <c r="C394" t="s">
        <v>3</v>
      </c>
      <c r="D394" s="20">
        <v>43600</v>
      </c>
      <c r="E394" s="21">
        <v>12</v>
      </c>
      <c r="F394" s="14">
        <f>VLOOKUP(C394,tbl_PRODUCTOS[],3,0)</f>
        <v>750</v>
      </c>
      <c r="G394" s="15">
        <f t="shared" si="6"/>
        <v>9000</v>
      </c>
      <c r="H394" s="16" t="str">
        <f>VLOOKUP(B394,tbl_CLIENTES[#Data],2,0)</f>
        <v>Jumbo</v>
      </c>
      <c r="I394" s="16" t="str">
        <f>VLOOKUP(C394,tbl_PRODUCTOS[#Data],2,0)</f>
        <v>Iphone 9</v>
      </c>
      <c r="J394" s="17" t="str">
        <f>VLOOKUP(B394,tbl_CLIENTES[#Data],3,0)</f>
        <v>Chile</v>
      </c>
      <c r="K394" s="17" t="str">
        <f>VLOOKUP(B394,tbl_CLIENTES[#Data],5,0)</f>
        <v>Dist 2</v>
      </c>
      <c r="L394" t="str">
        <f>VLOOKUP(MONTH(tbl_PEDIDOS[[#This Row],[FECHA]]),mtz_MESES,2,0
)</f>
        <v>May</v>
      </c>
    </row>
    <row r="395" spans="1:12" x14ac:dyDescent="0.25">
      <c r="A395" s="21">
        <v>394</v>
      </c>
      <c r="B395" t="s">
        <v>55</v>
      </c>
      <c r="C395" t="s">
        <v>46</v>
      </c>
      <c r="D395" s="20">
        <v>43600</v>
      </c>
      <c r="E395" s="21">
        <v>24</v>
      </c>
      <c r="F395" s="14">
        <f>VLOOKUP(C395,tbl_PRODUCTOS[],3,0)</f>
        <v>680</v>
      </c>
      <c r="G395" s="15">
        <f t="shared" si="6"/>
        <v>16320</v>
      </c>
      <c r="H395" s="16" t="str">
        <f>VLOOKUP(B395,tbl_CLIENTES[#Data],2,0)</f>
        <v>Disco</v>
      </c>
      <c r="I395" s="16" t="str">
        <f>VLOOKUP(C395,tbl_PRODUCTOS[#Data],2,0)</f>
        <v>Sony</v>
      </c>
      <c r="J395" s="17" t="str">
        <f>VLOOKUP(B395,tbl_CLIENTES[#Data],3,0)</f>
        <v>Uruguay</v>
      </c>
      <c r="K395" s="17" t="str">
        <f>VLOOKUP(B395,tbl_CLIENTES[#Data],5,0)</f>
        <v>Dist 2</v>
      </c>
      <c r="L395" t="str">
        <f>VLOOKUP(MONTH(tbl_PEDIDOS[[#This Row],[FECHA]]),mtz_MESES,2,0
)</f>
        <v>May</v>
      </c>
    </row>
    <row r="396" spans="1:12" x14ac:dyDescent="0.25">
      <c r="A396" s="21">
        <v>395</v>
      </c>
      <c r="B396" t="s">
        <v>56</v>
      </c>
      <c r="C396" t="s">
        <v>46</v>
      </c>
      <c r="D396" s="20">
        <v>43600</v>
      </c>
      <c r="E396" s="21">
        <v>24</v>
      </c>
      <c r="F396" s="14">
        <f>VLOOKUP(C396,tbl_PRODUCTOS[],3,0)</f>
        <v>680</v>
      </c>
      <c r="G396" s="15">
        <f t="shared" si="6"/>
        <v>16320</v>
      </c>
      <c r="H396" s="16" t="str">
        <f>VLOOKUP(B396,tbl_CLIENTES[#Data],2,0)</f>
        <v>Tottus</v>
      </c>
      <c r="I396" s="16" t="str">
        <f>VLOOKUP(C396,tbl_PRODUCTOS[#Data],2,0)</f>
        <v>Sony</v>
      </c>
      <c r="J396" s="17" t="str">
        <f>VLOOKUP(B396,tbl_CLIENTES[#Data],3,0)</f>
        <v>Perú</v>
      </c>
      <c r="K396" s="17" t="str">
        <f>VLOOKUP(B396,tbl_CLIENTES[#Data],5,0)</f>
        <v>Dist 1</v>
      </c>
      <c r="L396" t="str">
        <f>VLOOKUP(MONTH(tbl_PEDIDOS[[#This Row],[FECHA]]),mtz_MESES,2,0
)</f>
        <v>May</v>
      </c>
    </row>
    <row r="397" spans="1:12" x14ac:dyDescent="0.25">
      <c r="A397" s="21">
        <v>396</v>
      </c>
      <c r="B397" t="s">
        <v>53</v>
      </c>
      <c r="C397" t="s">
        <v>4</v>
      </c>
      <c r="D397" s="20">
        <v>43600</v>
      </c>
      <c r="E397" s="21">
        <v>24</v>
      </c>
      <c r="F397" s="14">
        <f>VLOOKUP(C397,tbl_PRODUCTOS[],3,0)</f>
        <v>980</v>
      </c>
      <c r="G397" s="15">
        <f t="shared" si="6"/>
        <v>23520</v>
      </c>
      <c r="H397" s="16" t="str">
        <f>VLOOKUP(B397,tbl_CLIENTES[#Data],2,0)</f>
        <v>Éxito</v>
      </c>
      <c r="I397" s="16" t="str">
        <f>VLOOKUP(C397,tbl_PRODUCTOS[#Data],2,0)</f>
        <v>Iphone 10</v>
      </c>
      <c r="J397" s="17" t="str">
        <f>VLOOKUP(B397,tbl_CLIENTES[#Data],3,0)</f>
        <v>Colombia</v>
      </c>
      <c r="K397" s="17" t="str">
        <f>VLOOKUP(B397,tbl_CLIENTES[#Data],5,0)</f>
        <v>Dist 1</v>
      </c>
      <c r="L397" t="str">
        <f>VLOOKUP(MONTH(tbl_PEDIDOS[[#This Row],[FECHA]]),mtz_MESES,2,0
)</f>
        <v>May</v>
      </c>
    </row>
    <row r="398" spans="1:12" x14ac:dyDescent="0.25">
      <c r="A398" s="21">
        <v>397</v>
      </c>
      <c r="B398" t="s">
        <v>53</v>
      </c>
      <c r="C398" t="s">
        <v>6</v>
      </c>
      <c r="D398" s="20">
        <v>43600</v>
      </c>
      <c r="E398" s="21">
        <v>36</v>
      </c>
      <c r="F398" s="14">
        <f>VLOOKUP(C398,tbl_PRODUCTOS[],3,0)</f>
        <v>840</v>
      </c>
      <c r="G398" s="15">
        <f t="shared" si="6"/>
        <v>30240</v>
      </c>
      <c r="H398" s="16" t="str">
        <f>VLOOKUP(B398,tbl_CLIENTES[#Data],2,0)</f>
        <v>Éxito</v>
      </c>
      <c r="I398" s="16" t="str">
        <f>VLOOKUP(C398,tbl_PRODUCTOS[#Data],2,0)</f>
        <v>Galaxy S9</v>
      </c>
      <c r="J398" s="17" t="str">
        <f>VLOOKUP(B398,tbl_CLIENTES[#Data],3,0)</f>
        <v>Colombia</v>
      </c>
      <c r="K398" s="17" t="str">
        <f>VLOOKUP(B398,tbl_CLIENTES[#Data],5,0)</f>
        <v>Dist 1</v>
      </c>
      <c r="L398" t="str">
        <f>VLOOKUP(MONTH(tbl_PEDIDOS[[#This Row],[FECHA]]),mtz_MESES,2,0
)</f>
        <v>May</v>
      </c>
    </row>
    <row r="399" spans="1:12" x14ac:dyDescent="0.25">
      <c r="A399" s="21">
        <v>398</v>
      </c>
      <c r="B399" t="s">
        <v>55</v>
      </c>
      <c r="C399" t="s">
        <v>3</v>
      </c>
      <c r="D399" s="20">
        <v>43600</v>
      </c>
      <c r="E399" s="21">
        <v>36</v>
      </c>
      <c r="F399" s="14">
        <f>VLOOKUP(C399,tbl_PRODUCTOS[],3,0)</f>
        <v>750</v>
      </c>
      <c r="G399" s="15">
        <f t="shared" si="6"/>
        <v>27000</v>
      </c>
      <c r="H399" s="16" t="str">
        <f>VLOOKUP(B399,tbl_CLIENTES[#Data],2,0)</f>
        <v>Disco</v>
      </c>
      <c r="I399" s="16" t="str">
        <f>VLOOKUP(C399,tbl_PRODUCTOS[#Data],2,0)</f>
        <v>Iphone 9</v>
      </c>
      <c r="J399" s="17" t="str">
        <f>VLOOKUP(B399,tbl_CLIENTES[#Data],3,0)</f>
        <v>Uruguay</v>
      </c>
      <c r="K399" s="17" t="str">
        <f>VLOOKUP(B399,tbl_CLIENTES[#Data],5,0)</f>
        <v>Dist 2</v>
      </c>
      <c r="L399" t="str">
        <f>VLOOKUP(MONTH(tbl_PEDIDOS[[#This Row],[FECHA]]),mtz_MESES,2,0
)</f>
        <v>May</v>
      </c>
    </row>
    <row r="400" spans="1:12" x14ac:dyDescent="0.25">
      <c r="A400" s="21">
        <v>399</v>
      </c>
      <c r="B400" t="s">
        <v>55</v>
      </c>
      <c r="C400" t="s">
        <v>4</v>
      </c>
      <c r="D400" s="20">
        <v>43600</v>
      </c>
      <c r="E400" s="21">
        <v>24</v>
      </c>
      <c r="F400" s="14">
        <f>VLOOKUP(C400,tbl_PRODUCTOS[],3,0)</f>
        <v>980</v>
      </c>
      <c r="G400" s="15">
        <f t="shared" si="6"/>
        <v>23520</v>
      </c>
      <c r="H400" s="16" t="str">
        <f>VLOOKUP(B400,tbl_CLIENTES[#Data],2,0)</f>
        <v>Disco</v>
      </c>
      <c r="I400" s="16" t="str">
        <f>VLOOKUP(C400,tbl_PRODUCTOS[#Data],2,0)</f>
        <v>Iphone 10</v>
      </c>
      <c r="J400" s="17" t="str">
        <f>VLOOKUP(B400,tbl_CLIENTES[#Data],3,0)</f>
        <v>Uruguay</v>
      </c>
      <c r="K400" s="17" t="str">
        <f>VLOOKUP(B400,tbl_CLIENTES[#Data],5,0)</f>
        <v>Dist 2</v>
      </c>
      <c r="L400" t="str">
        <f>VLOOKUP(MONTH(tbl_PEDIDOS[[#This Row],[FECHA]]),mtz_MESES,2,0
)</f>
        <v>May</v>
      </c>
    </row>
    <row r="401" spans="1:12" x14ac:dyDescent="0.25">
      <c r="A401" s="21">
        <v>400</v>
      </c>
      <c r="B401" t="s">
        <v>56</v>
      </c>
      <c r="C401" t="s">
        <v>44</v>
      </c>
      <c r="D401" s="20">
        <v>43600</v>
      </c>
      <c r="E401" s="21">
        <v>18</v>
      </c>
      <c r="F401" s="14">
        <f>VLOOKUP(C401,tbl_PRODUCTOS[],3,0)</f>
        <v>670</v>
      </c>
      <c r="G401" s="15">
        <f t="shared" si="6"/>
        <v>12060</v>
      </c>
      <c r="H401" s="16" t="str">
        <f>VLOOKUP(B401,tbl_CLIENTES[#Data],2,0)</f>
        <v>Tottus</v>
      </c>
      <c r="I401" s="16" t="str">
        <f>VLOOKUP(C401,tbl_PRODUCTOS[#Data],2,0)</f>
        <v>Galaxy S7</v>
      </c>
      <c r="J401" s="17" t="str">
        <f>VLOOKUP(B401,tbl_CLIENTES[#Data],3,0)</f>
        <v>Perú</v>
      </c>
      <c r="K401" s="17" t="str">
        <f>VLOOKUP(B401,tbl_CLIENTES[#Data],5,0)</f>
        <v>Dist 1</v>
      </c>
      <c r="L401" t="str">
        <f>VLOOKUP(MONTH(tbl_PEDIDOS[[#This Row],[FECHA]]),mtz_MESES,2,0
)</f>
        <v>May</v>
      </c>
    </row>
    <row r="402" spans="1:12" x14ac:dyDescent="0.25">
      <c r="A402" s="21">
        <v>401</v>
      </c>
      <c r="B402" t="s">
        <v>56</v>
      </c>
      <c r="C402" t="s">
        <v>5</v>
      </c>
      <c r="D402" s="20">
        <v>43600</v>
      </c>
      <c r="E402" s="21">
        <v>12</v>
      </c>
      <c r="F402" s="14">
        <f>VLOOKUP(C402,tbl_PRODUCTOS[],3,0)</f>
        <v>760</v>
      </c>
      <c r="G402" s="15">
        <f t="shared" si="6"/>
        <v>9120</v>
      </c>
      <c r="H402" s="16" t="str">
        <f>VLOOKUP(B402,tbl_CLIENTES[#Data],2,0)</f>
        <v>Tottus</v>
      </c>
      <c r="I402" s="16" t="str">
        <f>VLOOKUP(C402,tbl_PRODUCTOS[#Data],2,0)</f>
        <v>Galaxy S8</v>
      </c>
      <c r="J402" s="17" t="str">
        <f>VLOOKUP(B402,tbl_CLIENTES[#Data],3,0)</f>
        <v>Perú</v>
      </c>
      <c r="K402" s="17" t="str">
        <f>VLOOKUP(B402,tbl_CLIENTES[#Data],5,0)</f>
        <v>Dist 1</v>
      </c>
      <c r="L402" t="str">
        <f>VLOOKUP(MONTH(tbl_PEDIDOS[[#This Row],[FECHA]]),mtz_MESES,2,0
)</f>
        <v>May</v>
      </c>
    </row>
    <row r="403" spans="1:12" x14ac:dyDescent="0.25">
      <c r="A403" s="21">
        <v>402</v>
      </c>
      <c r="B403" t="s">
        <v>57</v>
      </c>
      <c r="C403" t="s">
        <v>3</v>
      </c>
      <c r="D403" s="20">
        <v>43600</v>
      </c>
      <c r="E403" s="21">
        <v>18</v>
      </c>
      <c r="F403" s="14">
        <f>VLOOKUP(C403,tbl_PRODUCTOS[],3,0)</f>
        <v>750</v>
      </c>
      <c r="G403" s="15">
        <f t="shared" si="6"/>
        <v>13500</v>
      </c>
      <c r="H403" s="16" t="str">
        <f>VLOOKUP(B403,tbl_CLIENTES[#Data],2,0)</f>
        <v>Megamaxi</v>
      </c>
      <c r="I403" s="16" t="str">
        <f>VLOOKUP(C403,tbl_PRODUCTOS[#Data],2,0)</f>
        <v>Iphone 9</v>
      </c>
      <c r="J403" s="17" t="str">
        <f>VLOOKUP(B403,tbl_CLIENTES[#Data],3,0)</f>
        <v>Ecuador</v>
      </c>
      <c r="K403" s="17" t="str">
        <f>VLOOKUP(B403,tbl_CLIENTES[#Data],5,0)</f>
        <v>Dist 1</v>
      </c>
      <c r="L403" t="str">
        <f>VLOOKUP(MONTH(tbl_PEDIDOS[[#This Row],[FECHA]]),mtz_MESES,2,0
)</f>
        <v>May</v>
      </c>
    </row>
    <row r="404" spans="1:12" x14ac:dyDescent="0.25">
      <c r="A404" s="21">
        <v>403</v>
      </c>
      <c r="B404" t="s">
        <v>58</v>
      </c>
      <c r="C404" t="s">
        <v>4</v>
      </c>
      <c r="D404" s="20">
        <v>43600</v>
      </c>
      <c r="E404" s="21">
        <v>24</v>
      </c>
      <c r="F404" s="14">
        <f>VLOOKUP(C404,tbl_PRODUCTOS[],3,0)</f>
        <v>980</v>
      </c>
      <c r="G404" s="15">
        <f t="shared" si="6"/>
        <v>23520</v>
      </c>
      <c r="H404" s="16" t="str">
        <f>VLOOKUP(B404,tbl_CLIENTES[#Data],2,0)</f>
        <v>Jumbo/Easy</v>
      </c>
      <c r="I404" s="16" t="str">
        <f>VLOOKUP(C404,tbl_PRODUCTOS[#Data],2,0)</f>
        <v>Iphone 10</v>
      </c>
      <c r="J404" s="17" t="str">
        <f>VLOOKUP(B404,tbl_CLIENTES[#Data],3,0)</f>
        <v>Argentina</v>
      </c>
      <c r="K404" s="17" t="str">
        <f>VLOOKUP(B404,tbl_CLIENTES[#Data],5,0)</f>
        <v>Dist 2</v>
      </c>
      <c r="L404" t="str">
        <f>VLOOKUP(MONTH(tbl_PEDIDOS[[#This Row],[FECHA]]),mtz_MESES,2,0
)</f>
        <v>May</v>
      </c>
    </row>
    <row r="405" spans="1:12" x14ac:dyDescent="0.25">
      <c r="A405" s="21">
        <v>404</v>
      </c>
      <c r="B405" t="s">
        <v>59</v>
      </c>
      <c r="C405" t="s">
        <v>44</v>
      </c>
      <c r="D405" s="20">
        <v>43600</v>
      </c>
      <c r="E405" s="21">
        <v>12</v>
      </c>
      <c r="F405" s="14">
        <f>VLOOKUP(C405,tbl_PRODUCTOS[],3,0)</f>
        <v>670</v>
      </c>
      <c r="G405" s="15">
        <f t="shared" si="6"/>
        <v>8040</v>
      </c>
      <c r="H405" s="16" t="str">
        <f>VLOOKUP(B405,tbl_CLIENTES[#Data],2,0)</f>
        <v>Unilago</v>
      </c>
      <c r="I405" s="16" t="str">
        <f>VLOOKUP(C405,tbl_PRODUCTOS[#Data],2,0)</f>
        <v>Galaxy S7</v>
      </c>
      <c r="J405" s="17" t="str">
        <f>VLOOKUP(B405,tbl_CLIENTES[#Data],3,0)</f>
        <v>Colombia</v>
      </c>
      <c r="K405" s="17" t="str">
        <f>VLOOKUP(B405,tbl_CLIENTES[#Data],5,0)</f>
        <v>Dist 1</v>
      </c>
      <c r="L405" t="str">
        <f>VLOOKUP(MONTH(tbl_PEDIDOS[[#This Row],[FECHA]]),mtz_MESES,2,0
)</f>
        <v>May</v>
      </c>
    </row>
    <row r="406" spans="1:12" x14ac:dyDescent="0.25">
      <c r="A406" s="21">
        <v>405</v>
      </c>
      <c r="B406" t="s">
        <v>60</v>
      </c>
      <c r="C406" t="s">
        <v>5</v>
      </c>
      <c r="D406" s="20">
        <v>43600</v>
      </c>
      <c r="E406" s="21">
        <v>24</v>
      </c>
      <c r="F406" s="14">
        <f>VLOOKUP(C406,tbl_PRODUCTOS[],3,0)</f>
        <v>760</v>
      </c>
      <c r="G406" s="15">
        <f t="shared" si="6"/>
        <v>18240</v>
      </c>
      <c r="H406" s="16" t="str">
        <f>VLOOKUP(B406,tbl_CLIENTES[#Data],2,0)</f>
        <v>Ripley</v>
      </c>
      <c r="I406" s="16" t="str">
        <f>VLOOKUP(C406,tbl_PRODUCTOS[#Data],2,0)</f>
        <v>Galaxy S8</v>
      </c>
      <c r="J406" s="17" t="str">
        <f>VLOOKUP(B406,tbl_CLIENTES[#Data],3,0)</f>
        <v>Chile</v>
      </c>
      <c r="K406" s="17" t="str">
        <f>VLOOKUP(B406,tbl_CLIENTES[#Data],5,0)</f>
        <v>Dist 2</v>
      </c>
      <c r="L406" t="str">
        <f>VLOOKUP(MONTH(tbl_PEDIDOS[[#This Row],[FECHA]]),mtz_MESES,2,0
)</f>
        <v>May</v>
      </c>
    </row>
    <row r="407" spans="1:12" x14ac:dyDescent="0.25">
      <c r="A407" s="21">
        <v>406</v>
      </c>
      <c r="B407" t="s">
        <v>60</v>
      </c>
      <c r="C407" t="s">
        <v>6</v>
      </c>
      <c r="D407" s="20">
        <v>43600</v>
      </c>
      <c r="E407" s="21">
        <v>24</v>
      </c>
      <c r="F407" s="14">
        <f>VLOOKUP(C407,tbl_PRODUCTOS[],3,0)</f>
        <v>840</v>
      </c>
      <c r="G407" s="15">
        <f t="shared" si="6"/>
        <v>20160</v>
      </c>
      <c r="H407" s="16" t="str">
        <f>VLOOKUP(B407,tbl_CLIENTES[#Data],2,0)</f>
        <v>Ripley</v>
      </c>
      <c r="I407" s="16" t="str">
        <f>VLOOKUP(C407,tbl_PRODUCTOS[#Data],2,0)</f>
        <v>Galaxy S9</v>
      </c>
      <c r="J407" s="17" t="str">
        <f>VLOOKUP(B407,tbl_CLIENTES[#Data],3,0)</f>
        <v>Chile</v>
      </c>
      <c r="K407" s="17" t="str">
        <f>VLOOKUP(B407,tbl_CLIENTES[#Data],5,0)</f>
        <v>Dist 2</v>
      </c>
      <c r="L407" t="str">
        <f>VLOOKUP(MONTH(tbl_PEDIDOS[[#This Row],[FECHA]]),mtz_MESES,2,0
)</f>
        <v>May</v>
      </c>
    </row>
    <row r="408" spans="1:12" x14ac:dyDescent="0.25">
      <c r="A408" s="21">
        <v>407</v>
      </c>
      <c r="B408" t="s">
        <v>55</v>
      </c>
      <c r="C408" t="s">
        <v>45</v>
      </c>
      <c r="D408" s="20">
        <v>43600</v>
      </c>
      <c r="E408" s="21">
        <v>36</v>
      </c>
      <c r="F408" s="14">
        <f>VLOOKUP(C408,tbl_PRODUCTOS[],3,0)</f>
        <v>870</v>
      </c>
      <c r="G408" s="15">
        <f t="shared" si="6"/>
        <v>31320</v>
      </c>
      <c r="H408" s="16" t="str">
        <f>VLOOKUP(B408,tbl_CLIENTES[#Data],2,0)</f>
        <v>Disco</v>
      </c>
      <c r="I408" s="16" t="str">
        <f>VLOOKUP(C408,tbl_PRODUCTOS[#Data],2,0)</f>
        <v>Motorola G3</v>
      </c>
      <c r="J408" s="17" t="str">
        <f>VLOOKUP(B408,tbl_CLIENTES[#Data],3,0)</f>
        <v>Uruguay</v>
      </c>
      <c r="K408" s="17" t="str">
        <f>VLOOKUP(B408,tbl_CLIENTES[#Data],5,0)</f>
        <v>Dist 2</v>
      </c>
      <c r="L408" t="str">
        <f>VLOOKUP(MONTH(tbl_PEDIDOS[[#This Row],[FECHA]]),mtz_MESES,2,0
)</f>
        <v>May</v>
      </c>
    </row>
    <row r="409" spans="1:12" x14ac:dyDescent="0.25">
      <c r="A409" s="21">
        <v>408</v>
      </c>
      <c r="B409" t="s">
        <v>56</v>
      </c>
      <c r="C409" t="s">
        <v>46</v>
      </c>
      <c r="D409" s="20">
        <v>43631</v>
      </c>
      <c r="E409" s="21">
        <v>24</v>
      </c>
      <c r="F409" s="14">
        <f>VLOOKUP(C409,tbl_PRODUCTOS[],3,0)</f>
        <v>680</v>
      </c>
      <c r="G409" s="15">
        <f t="shared" si="6"/>
        <v>16320</v>
      </c>
      <c r="H409" s="16" t="str">
        <f>VLOOKUP(B409,tbl_CLIENTES[#Data],2,0)</f>
        <v>Tottus</v>
      </c>
      <c r="I409" s="16" t="str">
        <f>VLOOKUP(C409,tbl_PRODUCTOS[#Data],2,0)</f>
        <v>Sony</v>
      </c>
      <c r="J409" s="17" t="str">
        <f>VLOOKUP(B409,tbl_CLIENTES[#Data],3,0)</f>
        <v>Perú</v>
      </c>
      <c r="K409" s="17" t="str">
        <f>VLOOKUP(B409,tbl_CLIENTES[#Data],5,0)</f>
        <v>Dist 1</v>
      </c>
      <c r="L409" t="str">
        <f>VLOOKUP(MONTH(tbl_PEDIDOS[[#This Row],[FECHA]]),mtz_MESES,2,0
)</f>
        <v>Jun</v>
      </c>
    </row>
    <row r="410" spans="1:12" x14ac:dyDescent="0.25">
      <c r="A410" s="21">
        <v>409</v>
      </c>
      <c r="B410" t="s">
        <v>57</v>
      </c>
      <c r="C410" t="s">
        <v>6</v>
      </c>
      <c r="D410" s="20">
        <v>43631</v>
      </c>
      <c r="E410" s="21">
        <v>18</v>
      </c>
      <c r="F410" s="14">
        <f>VLOOKUP(C410,tbl_PRODUCTOS[],3,0)</f>
        <v>840</v>
      </c>
      <c r="G410" s="15">
        <f t="shared" si="6"/>
        <v>15120</v>
      </c>
      <c r="H410" s="16" t="str">
        <f>VLOOKUP(B410,tbl_CLIENTES[#Data],2,0)</f>
        <v>Megamaxi</v>
      </c>
      <c r="I410" s="16" t="str">
        <f>VLOOKUP(C410,tbl_PRODUCTOS[#Data],2,0)</f>
        <v>Galaxy S9</v>
      </c>
      <c r="J410" s="17" t="str">
        <f>VLOOKUP(B410,tbl_CLIENTES[#Data],3,0)</f>
        <v>Ecuador</v>
      </c>
      <c r="K410" s="17" t="str">
        <f>VLOOKUP(B410,tbl_CLIENTES[#Data],5,0)</f>
        <v>Dist 1</v>
      </c>
      <c r="L410" t="str">
        <f>VLOOKUP(MONTH(tbl_PEDIDOS[[#This Row],[FECHA]]),mtz_MESES,2,0
)</f>
        <v>Jun</v>
      </c>
    </row>
    <row r="411" spans="1:12" x14ac:dyDescent="0.25">
      <c r="A411" s="21">
        <v>410</v>
      </c>
      <c r="B411" t="s">
        <v>58</v>
      </c>
      <c r="C411" t="s">
        <v>46</v>
      </c>
      <c r="D411" s="20">
        <v>43631</v>
      </c>
      <c r="E411" s="21">
        <v>12</v>
      </c>
      <c r="F411" s="14">
        <f>VLOOKUP(C411,tbl_PRODUCTOS[],3,0)</f>
        <v>680</v>
      </c>
      <c r="G411" s="15">
        <f t="shared" si="6"/>
        <v>8160</v>
      </c>
      <c r="H411" s="16" t="str">
        <f>VLOOKUP(B411,tbl_CLIENTES[#Data],2,0)</f>
        <v>Jumbo/Easy</v>
      </c>
      <c r="I411" s="16" t="str">
        <f>VLOOKUP(C411,tbl_PRODUCTOS[#Data],2,0)</f>
        <v>Sony</v>
      </c>
      <c r="J411" s="17" t="str">
        <f>VLOOKUP(B411,tbl_CLIENTES[#Data],3,0)</f>
        <v>Argentina</v>
      </c>
      <c r="K411" s="17" t="str">
        <f>VLOOKUP(B411,tbl_CLIENTES[#Data],5,0)</f>
        <v>Dist 2</v>
      </c>
      <c r="L411" t="str">
        <f>VLOOKUP(MONTH(tbl_PEDIDOS[[#This Row],[FECHA]]),mtz_MESES,2,0
)</f>
        <v>Jun</v>
      </c>
    </row>
    <row r="412" spans="1:12" x14ac:dyDescent="0.25">
      <c r="A412" s="21">
        <v>411</v>
      </c>
      <c r="B412" t="s">
        <v>59</v>
      </c>
      <c r="C412" t="s">
        <v>6</v>
      </c>
      <c r="D412" s="20">
        <v>43631</v>
      </c>
      <c r="E412" s="21">
        <v>24</v>
      </c>
      <c r="F412" s="14">
        <f>VLOOKUP(C412,tbl_PRODUCTOS[],3,0)</f>
        <v>840</v>
      </c>
      <c r="G412" s="15">
        <f t="shared" si="6"/>
        <v>20160</v>
      </c>
      <c r="H412" s="16" t="str">
        <f>VLOOKUP(B412,tbl_CLIENTES[#Data],2,0)</f>
        <v>Unilago</v>
      </c>
      <c r="I412" s="16" t="str">
        <f>VLOOKUP(C412,tbl_PRODUCTOS[#Data],2,0)</f>
        <v>Galaxy S9</v>
      </c>
      <c r="J412" s="17" t="str">
        <f>VLOOKUP(B412,tbl_CLIENTES[#Data],3,0)</f>
        <v>Colombia</v>
      </c>
      <c r="K412" s="17" t="str">
        <f>VLOOKUP(B412,tbl_CLIENTES[#Data],5,0)</f>
        <v>Dist 1</v>
      </c>
      <c r="L412" t="str">
        <f>VLOOKUP(MONTH(tbl_PEDIDOS[[#This Row],[FECHA]]),mtz_MESES,2,0
)</f>
        <v>Jun</v>
      </c>
    </row>
    <row r="413" spans="1:12" x14ac:dyDescent="0.25">
      <c r="A413" s="21">
        <v>412</v>
      </c>
      <c r="B413" t="s">
        <v>60</v>
      </c>
      <c r="C413" t="s">
        <v>3</v>
      </c>
      <c r="D413" s="20">
        <v>43631</v>
      </c>
      <c r="E413" s="21">
        <v>24</v>
      </c>
      <c r="F413" s="14">
        <f>VLOOKUP(C413,tbl_PRODUCTOS[],3,0)</f>
        <v>750</v>
      </c>
      <c r="G413" s="15">
        <f t="shared" si="6"/>
        <v>18000</v>
      </c>
      <c r="H413" s="16" t="str">
        <f>VLOOKUP(B413,tbl_CLIENTES[#Data],2,0)</f>
        <v>Ripley</v>
      </c>
      <c r="I413" s="16" t="str">
        <f>VLOOKUP(C413,tbl_PRODUCTOS[#Data],2,0)</f>
        <v>Iphone 9</v>
      </c>
      <c r="J413" s="17" t="str">
        <f>VLOOKUP(B413,tbl_CLIENTES[#Data],3,0)</f>
        <v>Chile</v>
      </c>
      <c r="K413" s="17" t="str">
        <f>VLOOKUP(B413,tbl_CLIENTES[#Data],5,0)</f>
        <v>Dist 2</v>
      </c>
      <c r="L413" t="str">
        <f>VLOOKUP(MONTH(tbl_PEDIDOS[[#This Row],[FECHA]]),mtz_MESES,2,0
)</f>
        <v>Jun</v>
      </c>
    </row>
    <row r="414" spans="1:12" x14ac:dyDescent="0.25">
      <c r="A414" s="21">
        <v>413</v>
      </c>
      <c r="B414" t="s">
        <v>60</v>
      </c>
      <c r="C414" t="s">
        <v>46</v>
      </c>
      <c r="D414" s="20">
        <v>43631</v>
      </c>
      <c r="E414" s="21">
        <v>18</v>
      </c>
      <c r="F414" s="14">
        <f>VLOOKUP(C414,tbl_PRODUCTOS[],3,0)</f>
        <v>680</v>
      </c>
      <c r="G414" s="15">
        <f t="shared" si="6"/>
        <v>12240</v>
      </c>
      <c r="H414" s="16" t="str">
        <f>VLOOKUP(B414,tbl_CLIENTES[#Data],2,0)</f>
        <v>Ripley</v>
      </c>
      <c r="I414" s="16" t="str">
        <f>VLOOKUP(C414,tbl_PRODUCTOS[#Data],2,0)</f>
        <v>Sony</v>
      </c>
      <c r="J414" s="17" t="str">
        <f>VLOOKUP(B414,tbl_CLIENTES[#Data],3,0)</f>
        <v>Chile</v>
      </c>
      <c r="K414" s="17" t="str">
        <f>VLOOKUP(B414,tbl_CLIENTES[#Data],5,0)</f>
        <v>Dist 2</v>
      </c>
      <c r="L414" t="str">
        <f>VLOOKUP(MONTH(tbl_PEDIDOS[[#This Row],[FECHA]]),mtz_MESES,2,0
)</f>
        <v>Jun</v>
      </c>
    </row>
    <row r="415" spans="1:12" x14ac:dyDescent="0.25">
      <c r="A415" s="21">
        <v>414</v>
      </c>
      <c r="B415" t="s">
        <v>55</v>
      </c>
      <c r="C415" t="s">
        <v>46</v>
      </c>
      <c r="D415" s="20">
        <v>43631</v>
      </c>
      <c r="E415" s="21">
        <v>24</v>
      </c>
      <c r="F415" s="14">
        <f>VLOOKUP(C415,tbl_PRODUCTOS[],3,0)</f>
        <v>680</v>
      </c>
      <c r="G415" s="15">
        <f t="shared" si="6"/>
        <v>16320</v>
      </c>
      <c r="H415" s="16" t="str">
        <f>VLOOKUP(B415,tbl_CLIENTES[#Data],2,0)</f>
        <v>Disco</v>
      </c>
      <c r="I415" s="16" t="str">
        <f>VLOOKUP(C415,tbl_PRODUCTOS[#Data],2,0)</f>
        <v>Sony</v>
      </c>
      <c r="J415" s="17" t="str">
        <f>VLOOKUP(B415,tbl_CLIENTES[#Data],3,0)</f>
        <v>Uruguay</v>
      </c>
      <c r="K415" s="17" t="str">
        <f>VLOOKUP(B415,tbl_CLIENTES[#Data],5,0)</f>
        <v>Dist 2</v>
      </c>
      <c r="L415" t="str">
        <f>VLOOKUP(MONTH(tbl_PEDIDOS[[#This Row],[FECHA]]),mtz_MESES,2,0
)</f>
        <v>Jun</v>
      </c>
    </row>
    <row r="416" spans="1:12" x14ac:dyDescent="0.25">
      <c r="A416" s="21">
        <v>415</v>
      </c>
      <c r="B416" t="s">
        <v>58</v>
      </c>
      <c r="C416" t="s">
        <v>4</v>
      </c>
      <c r="D416" s="20">
        <v>43631</v>
      </c>
      <c r="E416" s="21">
        <v>12</v>
      </c>
      <c r="F416" s="14">
        <f>VLOOKUP(C416,tbl_PRODUCTOS[],3,0)</f>
        <v>980</v>
      </c>
      <c r="G416" s="15">
        <f t="shared" si="6"/>
        <v>11760</v>
      </c>
      <c r="H416" s="16" t="str">
        <f>VLOOKUP(B416,tbl_CLIENTES[#Data],2,0)</f>
        <v>Jumbo/Easy</v>
      </c>
      <c r="I416" s="16" t="str">
        <f>VLOOKUP(C416,tbl_PRODUCTOS[#Data],2,0)</f>
        <v>Iphone 10</v>
      </c>
      <c r="J416" s="17" t="str">
        <f>VLOOKUP(B416,tbl_CLIENTES[#Data],3,0)</f>
        <v>Argentina</v>
      </c>
      <c r="K416" s="17" t="str">
        <f>VLOOKUP(B416,tbl_CLIENTES[#Data],5,0)</f>
        <v>Dist 2</v>
      </c>
      <c r="L416" t="str">
        <f>VLOOKUP(MONTH(tbl_PEDIDOS[[#This Row],[FECHA]]),mtz_MESES,2,0
)</f>
        <v>Jun</v>
      </c>
    </row>
    <row r="417" spans="1:12" x14ac:dyDescent="0.25">
      <c r="A417" s="21">
        <v>416</v>
      </c>
      <c r="B417" t="s">
        <v>60</v>
      </c>
      <c r="C417" t="s">
        <v>7</v>
      </c>
      <c r="D417" s="20">
        <v>43631</v>
      </c>
      <c r="E417" s="21">
        <v>36</v>
      </c>
      <c r="F417" s="14">
        <f>VLOOKUP(C417,tbl_PRODUCTOS[],3,0)</f>
        <v>760</v>
      </c>
      <c r="G417" s="15">
        <f t="shared" si="6"/>
        <v>27360</v>
      </c>
      <c r="H417" s="16" t="str">
        <f>VLOOKUP(B417,tbl_CLIENTES[#Data],2,0)</f>
        <v>Ripley</v>
      </c>
      <c r="I417" s="16" t="str">
        <f>VLOOKUP(C417,tbl_PRODUCTOS[#Data],2,0)</f>
        <v>Motorola G2</v>
      </c>
      <c r="J417" s="17" t="str">
        <f>VLOOKUP(B417,tbl_CLIENTES[#Data],3,0)</f>
        <v>Chile</v>
      </c>
      <c r="K417" s="17" t="str">
        <f>VLOOKUP(B417,tbl_CLIENTES[#Data],5,0)</f>
        <v>Dist 2</v>
      </c>
      <c r="L417" t="str">
        <f>VLOOKUP(MONTH(tbl_PEDIDOS[[#This Row],[FECHA]]),mtz_MESES,2,0
)</f>
        <v>Jun</v>
      </c>
    </row>
    <row r="418" spans="1:12" x14ac:dyDescent="0.25">
      <c r="A418" s="21">
        <v>417</v>
      </c>
      <c r="B418" t="s">
        <v>55</v>
      </c>
      <c r="C418" t="s">
        <v>44</v>
      </c>
      <c r="D418" s="20">
        <v>43631</v>
      </c>
      <c r="E418" s="21">
        <v>12</v>
      </c>
      <c r="F418" s="14">
        <f>VLOOKUP(C418,tbl_PRODUCTOS[],3,0)</f>
        <v>670</v>
      </c>
      <c r="G418" s="15">
        <f t="shared" si="6"/>
        <v>8040</v>
      </c>
      <c r="H418" s="16" t="str">
        <f>VLOOKUP(B418,tbl_CLIENTES[#Data],2,0)</f>
        <v>Disco</v>
      </c>
      <c r="I418" s="16" t="str">
        <f>VLOOKUP(C418,tbl_PRODUCTOS[#Data],2,0)</f>
        <v>Galaxy S7</v>
      </c>
      <c r="J418" s="17" t="str">
        <f>VLOOKUP(B418,tbl_CLIENTES[#Data],3,0)</f>
        <v>Uruguay</v>
      </c>
      <c r="K418" s="17" t="str">
        <f>VLOOKUP(B418,tbl_CLIENTES[#Data],5,0)</f>
        <v>Dist 2</v>
      </c>
      <c r="L418" t="str">
        <f>VLOOKUP(MONTH(tbl_PEDIDOS[[#This Row],[FECHA]]),mtz_MESES,2,0
)</f>
        <v>Jun</v>
      </c>
    </row>
    <row r="419" spans="1:12" x14ac:dyDescent="0.25">
      <c r="A419" s="21">
        <v>418</v>
      </c>
      <c r="B419" t="s">
        <v>56</v>
      </c>
      <c r="C419" t="s">
        <v>3</v>
      </c>
      <c r="D419" s="20">
        <v>43631</v>
      </c>
      <c r="E419" s="21">
        <v>24</v>
      </c>
      <c r="F419" s="14">
        <f>VLOOKUP(C419,tbl_PRODUCTOS[],3,0)</f>
        <v>750</v>
      </c>
      <c r="G419" s="15">
        <f t="shared" si="6"/>
        <v>18000</v>
      </c>
      <c r="H419" s="16" t="str">
        <f>VLOOKUP(B419,tbl_CLIENTES[#Data],2,0)</f>
        <v>Tottus</v>
      </c>
      <c r="I419" s="16" t="str">
        <f>VLOOKUP(C419,tbl_PRODUCTOS[#Data],2,0)</f>
        <v>Iphone 9</v>
      </c>
      <c r="J419" s="17" t="str">
        <f>VLOOKUP(B419,tbl_CLIENTES[#Data],3,0)</f>
        <v>Perú</v>
      </c>
      <c r="K419" s="17" t="str">
        <f>VLOOKUP(B419,tbl_CLIENTES[#Data],5,0)</f>
        <v>Dist 1</v>
      </c>
      <c r="L419" t="str">
        <f>VLOOKUP(MONTH(tbl_PEDIDOS[[#This Row],[FECHA]]),mtz_MESES,2,0
)</f>
        <v>Jun</v>
      </c>
    </row>
    <row r="420" spans="1:12" x14ac:dyDescent="0.25">
      <c r="A420" s="21">
        <v>419</v>
      </c>
      <c r="B420" t="s">
        <v>57</v>
      </c>
      <c r="C420" t="s">
        <v>46</v>
      </c>
      <c r="D420" s="20">
        <v>43631</v>
      </c>
      <c r="E420" s="21">
        <v>36</v>
      </c>
      <c r="F420" s="14">
        <f>VLOOKUP(C420,tbl_PRODUCTOS[],3,0)</f>
        <v>680</v>
      </c>
      <c r="G420" s="15">
        <f t="shared" si="6"/>
        <v>24480</v>
      </c>
      <c r="H420" s="16" t="str">
        <f>VLOOKUP(B420,tbl_CLIENTES[#Data],2,0)</f>
        <v>Megamaxi</v>
      </c>
      <c r="I420" s="16" t="str">
        <f>VLOOKUP(C420,tbl_PRODUCTOS[#Data],2,0)</f>
        <v>Sony</v>
      </c>
      <c r="J420" s="17" t="str">
        <f>VLOOKUP(B420,tbl_CLIENTES[#Data],3,0)</f>
        <v>Ecuador</v>
      </c>
      <c r="K420" s="17" t="str">
        <f>VLOOKUP(B420,tbl_CLIENTES[#Data],5,0)</f>
        <v>Dist 1</v>
      </c>
      <c r="L420" t="str">
        <f>VLOOKUP(MONTH(tbl_PEDIDOS[[#This Row],[FECHA]]),mtz_MESES,2,0
)</f>
        <v>Jun</v>
      </c>
    </row>
    <row r="421" spans="1:12" x14ac:dyDescent="0.25">
      <c r="A421" s="21">
        <v>420</v>
      </c>
      <c r="B421" t="s">
        <v>58</v>
      </c>
      <c r="C421" t="s">
        <v>6</v>
      </c>
      <c r="D421" s="20">
        <v>43631</v>
      </c>
      <c r="E421" s="21">
        <v>36</v>
      </c>
      <c r="F421" s="14">
        <f>VLOOKUP(C421,tbl_PRODUCTOS[],3,0)</f>
        <v>840</v>
      </c>
      <c r="G421" s="15">
        <f t="shared" si="6"/>
        <v>30240</v>
      </c>
      <c r="H421" s="16" t="str">
        <f>VLOOKUP(B421,tbl_CLIENTES[#Data],2,0)</f>
        <v>Jumbo/Easy</v>
      </c>
      <c r="I421" s="16" t="str">
        <f>VLOOKUP(C421,tbl_PRODUCTOS[#Data],2,0)</f>
        <v>Galaxy S9</v>
      </c>
      <c r="J421" s="17" t="str">
        <f>VLOOKUP(B421,tbl_CLIENTES[#Data],3,0)</f>
        <v>Argentina</v>
      </c>
      <c r="K421" s="17" t="str">
        <f>VLOOKUP(B421,tbl_CLIENTES[#Data],5,0)</f>
        <v>Dist 2</v>
      </c>
      <c r="L421" t="str">
        <f>VLOOKUP(MONTH(tbl_PEDIDOS[[#This Row],[FECHA]]),mtz_MESES,2,0
)</f>
        <v>Jun</v>
      </c>
    </row>
    <row r="422" spans="1:12" x14ac:dyDescent="0.25">
      <c r="A422" s="21">
        <v>421</v>
      </c>
      <c r="B422" t="s">
        <v>59</v>
      </c>
      <c r="C422" t="s">
        <v>46</v>
      </c>
      <c r="D422" s="20">
        <v>43631</v>
      </c>
      <c r="E422" s="21">
        <v>24</v>
      </c>
      <c r="F422" s="14">
        <f>VLOOKUP(C422,tbl_PRODUCTOS[],3,0)</f>
        <v>680</v>
      </c>
      <c r="G422" s="15">
        <f t="shared" si="6"/>
        <v>16320</v>
      </c>
      <c r="H422" s="16" t="str">
        <f>VLOOKUP(B422,tbl_CLIENTES[#Data],2,0)</f>
        <v>Unilago</v>
      </c>
      <c r="I422" s="16" t="str">
        <f>VLOOKUP(C422,tbl_PRODUCTOS[#Data],2,0)</f>
        <v>Sony</v>
      </c>
      <c r="J422" s="17" t="str">
        <f>VLOOKUP(B422,tbl_CLIENTES[#Data],3,0)</f>
        <v>Colombia</v>
      </c>
      <c r="K422" s="17" t="str">
        <f>VLOOKUP(B422,tbl_CLIENTES[#Data],5,0)</f>
        <v>Dist 1</v>
      </c>
      <c r="L422" t="str">
        <f>VLOOKUP(MONTH(tbl_PEDIDOS[[#This Row],[FECHA]]),mtz_MESES,2,0
)</f>
        <v>Jun</v>
      </c>
    </row>
    <row r="423" spans="1:12" x14ac:dyDescent="0.25">
      <c r="A423" s="21">
        <v>422</v>
      </c>
      <c r="B423" t="s">
        <v>60</v>
      </c>
      <c r="C423" t="s">
        <v>6</v>
      </c>
      <c r="D423" s="20">
        <v>43631</v>
      </c>
      <c r="E423" s="21">
        <v>12</v>
      </c>
      <c r="F423" s="14">
        <f>VLOOKUP(C423,tbl_PRODUCTOS[],3,0)</f>
        <v>840</v>
      </c>
      <c r="G423" s="15">
        <f t="shared" si="6"/>
        <v>10080</v>
      </c>
      <c r="H423" s="16" t="str">
        <f>VLOOKUP(B423,tbl_CLIENTES[#Data],2,0)</f>
        <v>Ripley</v>
      </c>
      <c r="I423" s="16" t="str">
        <f>VLOOKUP(C423,tbl_PRODUCTOS[#Data],2,0)</f>
        <v>Galaxy S9</v>
      </c>
      <c r="J423" s="17" t="str">
        <f>VLOOKUP(B423,tbl_CLIENTES[#Data],3,0)</f>
        <v>Chile</v>
      </c>
      <c r="K423" s="17" t="str">
        <f>VLOOKUP(B423,tbl_CLIENTES[#Data],5,0)</f>
        <v>Dist 2</v>
      </c>
      <c r="L423" t="str">
        <f>VLOOKUP(MONTH(tbl_PEDIDOS[[#This Row],[FECHA]]),mtz_MESES,2,0
)</f>
        <v>Jun</v>
      </c>
    </row>
    <row r="424" spans="1:12" x14ac:dyDescent="0.25">
      <c r="A424" s="21">
        <v>423</v>
      </c>
      <c r="B424" t="s">
        <v>55</v>
      </c>
      <c r="C424" t="s">
        <v>3</v>
      </c>
      <c r="D424" s="20">
        <v>43631</v>
      </c>
      <c r="E424" s="21">
        <v>24</v>
      </c>
      <c r="F424" s="14">
        <f>VLOOKUP(C424,tbl_PRODUCTOS[],3,0)</f>
        <v>750</v>
      </c>
      <c r="G424" s="15">
        <f t="shared" si="6"/>
        <v>18000</v>
      </c>
      <c r="H424" s="16" t="str">
        <f>VLOOKUP(B424,tbl_CLIENTES[#Data],2,0)</f>
        <v>Disco</v>
      </c>
      <c r="I424" s="16" t="str">
        <f>VLOOKUP(C424,tbl_PRODUCTOS[#Data],2,0)</f>
        <v>Iphone 9</v>
      </c>
      <c r="J424" s="17" t="str">
        <f>VLOOKUP(B424,tbl_CLIENTES[#Data],3,0)</f>
        <v>Uruguay</v>
      </c>
      <c r="K424" s="17" t="str">
        <f>VLOOKUP(B424,tbl_CLIENTES[#Data],5,0)</f>
        <v>Dist 2</v>
      </c>
      <c r="L424" t="str">
        <f>VLOOKUP(MONTH(tbl_PEDIDOS[[#This Row],[FECHA]]),mtz_MESES,2,0
)</f>
        <v>Jun</v>
      </c>
    </row>
    <row r="425" spans="1:12" x14ac:dyDescent="0.25">
      <c r="A425" s="21">
        <v>424</v>
      </c>
      <c r="B425" t="s">
        <v>54</v>
      </c>
      <c r="C425" t="s">
        <v>4</v>
      </c>
      <c r="D425" s="20">
        <v>43631</v>
      </c>
      <c r="E425" s="21">
        <v>18</v>
      </c>
      <c r="F425" s="14">
        <f>VLOOKUP(C425,tbl_PRODUCTOS[],3,0)</f>
        <v>980</v>
      </c>
      <c r="G425" s="15">
        <f t="shared" si="6"/>
        <v>17640</v>
      </c>
      <c r="H425" s="16" t="str">
        <f>VLOOKUP(B425,tbl_CLIENTES[#Data],2,0)</f>
        <v>Jumbo</v>
      </c>
      <c r="I425" s="16" t="str">
        <f>VLOOKUP(C425,tbl_PRODUCTOS[#Data],2,0)</f>
        <v>Iphone 10</v>
      </c>
      <c r="J425" s="17" t="str">
        <f>VLOOKUP(B425,tbl_CLIENTES[#Data],3,0)</f>
        <v>Chile</v>
      </c>
      <c r="K425" s="17" t="str">
        <f>VLOOKUP(B425,tbl_CLIENTES[#Data],5,0)</f>
        <v>Dist 2</v>
      </c>
      <c r="L425" t="str">
        <f>VLOOKUP(MONTH(tbl_PEDIDOS[[#This Row],[FECHA]]),mtz_MESES,2,0
)</f>
        <v>Jun</v>
      </c>
    </row>
    <row r="426" spans="1:12" x14ac:dyDescent="0.25">
      <c r="A426" s="21">
        <v>425</v>
      </c>
      <c r="B426" t="s">
        <v>54</v>
      </c>
      <c r="C426" t="s">
        <v>44</v>
      </c>
      <c r="D426" s="20">
        <v>43631</v>
      </c>
      <c r="E426" s="21">
        <v>12</v>
      </c>
      <c r="F426" s="14">
        <f>VLOOKUP(C426,tbl_PRODUCTOS[],3,0)</f>
        <v>670</v>
      </c>
      <c r="G426" s="15">
        <f t="shared" si="6"/>
        <v>8040</v>
      </c>
      <c r="H426" s="16" t="str">
        <f>VLOOKUP(B426,tbl_CLIENTES[#Data],2,0)</f>
        <v>Jumbo</v>
      </c>
      <c r="I426" s="16" t="str">
        <f>VLOOKUP(C426,tbl_PRODUCTOS[#Data],2,0)</f>
        <v>Galaxy S7</v>
      </c>
      <c r="J426" s="17" t="str">
        <f>VLOOKUP(B426,tbl_CLIENTES[#Data],3,0)</f>
        <v>Chile</v>
      </c>
      <c r="K426" s="17" t="str">
        <f>VLOOKUP(B426,tbl_CLIENTES[#Data],5,0)</f>
        <v>Dist 2</v>
      </c>
      <c r="L426" t="str">
        <f>VLOOKUP(MONTH(tbl_PEDIDOS[[#This Row],[FECHA]]),mtz_MESES,2,0
)</f>
        <v>Jun</v>
      </c>
    </row>
    <row r="427" spans="1:12" x14ac:dyDescent="0.25">
      <c r="A427" s="21">
        <v>426</v>
      </c>
      <c r="B427" t="s">
        <v>54</v>
      </c>
      <c r="C427" t="s">
        <v>5</v>
      </c>
      <c r="D427" s="20">
        <v>43631</v>
      </c>
      <c r="E427" s="21">
        <v>24</v>
      </c>
      <c r="F427" s="14">
        <f>VLOOKUP(C427,tbl_PRODUCTOS[],3,0)</f>
        <v>760</v>
      </c>
      <c r="G427" s="15">
        <f t="shared" si="6"/>
        <v>18240</v>
      </c>
      <c r="H427" s="16" t="str">
        <f>VLOOKUP(B427,tbl_CLIENTES[#Data],2,0)</f>
        <v>Jumbo</v>
      </c>
      <c r="I427" s="16" t="str">
        <f>VLOOKUP(C427,tbl_PRODUCTOS[#Data],2,0)</f>
        <v>Galaxy S8</v>
      </c>
      <c r="J427" s="17" t="str">
        <f>VLOOKUP(B427,tbl_CLIENTES[#Data],3,0)</f>
        <v>Chile</v>
      </c>
      <c r="K427" s="17" t="str">
        <f>VLOOKUP(B427,tbl_CLIENTES[#Data],5,0)</f>
        <v>Dist 2</v>
      </c>
      <c r="L427" t="str">
        <f>VLOOKUP(MONTH(tbl_PEDIDOS[[#This Row],[FECHA]]),mtz_MESES,2,0
)</f>
        <v>Jun</v>
      </c>
    </row>
    <row r="428" spans="1:12" x14ac:dyDescent="0.25">
      <c r="A428" s="21">
        <v>427</v>
      </c>
      <c r="B428" t="s">
        <v>54</v>
      </c>
      <c r="C428" t="s">
        <v>3</v>
      </c>
      <c r="D428" s="20">
        <v>43631</v>
      </c>
      <c r="E428" s="21">
        <v>18</v>
      </c>
      <c r="F428" s="14">
        <f>VLOOKUP(C428,tbl_PRODUCTOS[],3,0)</f>
        <v>750</v>
      </c>
      <c r="G428" s="15">
        <f t="shared" si="6"/>
        <v>13500</v>
      </c>
      <c r="H428" s="16" t="str">
        <f>VLOOKUP(B428,tbl_CLIENTES[#Data],2,0)</f>
        <v>Jumbo</v>
      </c>
      <c r="I428" s="16" t="str">
        <f>VLOOKUP(C428,tbl_PRODUCTOS[#Data],2,0)</f>
        <v>Iphone 9</v>
      </c>
      <c r="J428" s="17" t="str">
        <f>VLOOKUP(B428,tbl_CLIENTES[#Data],3,0)</f>
        <v>Chile</v>
      </c>
      <c r="K428" s="17" t="str">
        <f>VLOOKUP(B428,tbl_CLIENTES[#Data],5,0)</f>
        <v>Dist 2</v>
      </c>
      <c r="L428" t="str">
        <f>VLOOKUP(MONTH(tbl_PEDIDOS[[#This Row],[FECHA]]),mtz_MESES,2,0
)</f>
        <v>Jun</v>
      </c>
    </row>
    <row r="429" spans="1:12" x14ac:dyDescent="0.25">
      <c r="A429" s="21">
        <v>428</v>
      </c>
      <c r="B429" t="s">
        <v>55</v>
      </c>
      <c r="C429" t="s">
        <v>7</v>
      </c>
      <c r="D429" s="20">
        <v>43631</v>
      </c>
      <c r="E429" s="21">
        <v>24</v>
      </c>
      <c r="F429" s="14">
        <f>VLOOKUP(C429,tbl_PRODUCTOS[],3,0)</f>
        <v>760</v>
      </c>
      <c r="G429" s="15">
        <f t="shared" si="6"/>
        <v>18240</v>
      </c>
      <c r="H429" s="16" t="str">
        <f>VLOOKUP(B429,tbl_CLIENTES[#Data],2,0)</f>
        <v>Disco</v>
      </c>
      <c r="I429" s="16" t="str">
        <f>VLOOKUP(C429,tbl_PRODUCTOS[#Data],2,0)</f>
        <v>Motorola G2</v>
      </c>
      <c r="J429" s="17" t="str">
        <f>VLOOKUP(B429,tbl_CLIENTES[#Data],3,0)</f>
        <v>Uruguay</v>
      </c>
      <c r="K429" s="17" t="str">
        <f>VLOOKUP(B429,tbl_CLIENTES[#Data],5,0)</f>
        <v>Dist 2</v>
      </c>
      <c r="L429" t="str">
        <f>VLOOKUP(MONTH(tbl_PEDIDOS[[#This Row],[FECHA]]),mtz_MESES,2,0
)</f>
        <v>Jun</v>
      </c>
    </row>
    <row r="430" spans="1:12" x14ac:dyDescent="0.25">
      <c r="A430" s="21">
        <v>429</v>
      </c>
      <c r="B430" t="s">
        <v>56</v>
      </c>
      <c r="C430" t="s">
        <v>6</v>
      </c>
      <c r="D430" s="20">
        <v>43631</v>
      </c>
      <c r="E430" s="21">
        <v>24</v>
      </c>
      <c r="F430" s="14">
        <f>VLOOKUP(C430,tbl_PRODUCTOS[],3,0)</f>
        <v>840</v>
      </c>
      <c r="G430" s="15">
        <f t="shared" si="6"/>
        <v>20160</v>
      </c>
      <c r="H430" s="16" t="str">
        <f>VLOOKUP(B430,tbl_CLIENTES[#Data],2,0)</f>
        <v>Tottus</v>
      </c>
      <c r="I430" s="16" t="str">
        <f>VLOOKUP(C430,tbl_PRODUCTOS[#Data],2,0)</f>
        <v>Galaxy S9</v>
      </c>
      <c r="J430" s="17" t="str">
        <f>VLOOKUP(B430,tbl_CLIENTES[#Data],3,0)</f>
        <v>Perú</v>
      </c>
      <c r="K430" s="17" t="str">
        <f>VLOOKUP(B430,tbl_CLIENTES[#Data],5,0)</f>
        <v>Dist 1</v>
      </c>
      <c r="L430" t="str">
        <f>VLOOKUP(MONTH(tbl_PEDIDOS[[#This Row],[FECHA]]),mtz_MESES,2,0
)</f>
        <v>Jun</v>
      </c>
    </row>
    <row r="431" spans="1:12" x14ac:dyDescent="0.25">
      <c r="A431" s="21">
        <v>430</v>
      </c>
      <c r="B431" t="s">
        <v>53</v>
      </c>
      <c r="C431" t="s">
        <v>45</v>
      </c>
      <c r="D431" s="20">
        <v>43631</v>
      </c>
      <c r="E431" s="21">
        <v>36</v>
      </c>
      <c r="F431" s="14">
        <f>VLOOKUP(C431,tbl_PRODUCTOS[],3,0)</f>
        <v>870</v>
      </c>
      <c r="G431" s="15">
        <f t="shared" si="6"/>
        <v>31320</v>
      </c>
      <c r="H431" s="16" t="str">
        <f>VLOOKUP(B431,tbl_CLIENTES[#Data],2,0)</f>
        <v>Éxito</v>
      </c>
      <c r="I431" s="16" t="str">
        <f>VLOOKUP(C431,tbl_PRODUCTOS[#Data],2,0)</f>
        <v>Motorola G3</v>
      </c>
      <c r="J431" s="17" t="str">
        <f>VLOOKUP(B431,tbl_CLIENTES[#Data],3,0)</f>
        <v>Colombia</v>
      </c>
      <c r="K431" s="17" t="str">
        <f>VLOOKUP(B431,tbl_CLIENTES[#Data],5,0)</f>
        <v>Dist 1</v>
      </c>
      <c r="L431" t="str">
        <f>VLOOKUP(MONTH(tbl_PEDIDOS[[#This Row],[FECHA]]),mtz_MESES,2,0
)</f>
        <v>Jun</v>
      </c>
    </row>
    <row r="432" spans="1:12" x14ac:dyDescent="0.25">
      <c r="A432" s="21">
        <v>431</v>
      </c>
      <c r="B432" t="s">
        <v>53</v>
      </c>
      <c r="C432" t="s">
        <v>3</v>
      </c>
      <c r="D432" s="20">
        <v>43631</v>
      </c>
      <c r="E432" s="21">
        <v>36</v>
      </c>
      <c r="F432" s="14">
        <f>VLOOKUP(C432,tbl_PRODUCTOS[],3,0)</f>
        <v>750</v>
      </c>
      <c r="G432" s="15">
        <f t="shared" si="6"/>
        <v>27000</v>
      </c>
      <c r="H432" s="16" t="str">
        <f>VLOOKUP(B432,tbl_CLIENTES[#Data],2,0)</f>
        <v>Éxito</v>
      </c>
      <c r="I432" s="16" t="str">
        <f>VLOOKUP(C432,tbl_PRODUCTOS[#Data],2,0)</f>
        <v>Iphone 9</v>
      </c>
      <c r="J432" s="17" t="str">
        <f>VLOOKUP(B432,tbl_CLIENTES[#Data],3,0)</f>
        <v>Colombia</v>
      </c>
      <c r="K432" s="17" t="str">
        <f>VLOOKUP(B432,tbl_CLIENTES[#Data],5,0)</f>
        <v>Dist 1</v>
      </c>
      <c r="L432" t="str">
        <f>VLOOKUP(MONTH(tbl_PEDIDOS[[#This Row],[FECHA]]),mtz_MESES,2,0
)</f>
        <v>Jun</v>
      </c>
    </row>
    <row r="433" spans="1:12" x14ac:dyDescent="0.25">
      <c r="A433" s="21">
        <v>432</v>
      </c>
      <c r="B433" t="s">
        <v>55</v>
      </c>
      <c r="C433" t="s">
        <v>46</v>
      </c>
      <c r="D433" s="20">
        <v>43661</v>
      </c>
      <c r="E433" s="21">
        <v>24</v>
      </c>
      <c r="F433" s="14">
        <f>VLOOKUP(C433,tbl_PRODUCTOS[],3,0)</f>
        <v>680</v>
      </c>
      <c r="G433" s="15">
        <f t="shared" si="6"/>
        <v>16320</v>
      </c>
      <c r="H433" s="16" t="str">
        <f>VLOOKUP(B433,tbl_CLIENTES[#Data],2,0)</f>
        <v>Disco</v>
      </c>
      <c r="I433" s="16" t="str">
        <f>VLOOKUP(C433,tbl_PRODUCTOS[#Data],2,0)</f>
        <v>Sony</v>
      </c>
      <c r="J433" s="17" t="str">
        <f>VLOOKUP(B433,tbl_CLIENTES[#Data],3,0)</f>
        <v>Uruguay</v>
      </c>
      <c r="K433" s="17" t="str">
        <f>VLOOKUP(B433,tbl_CLIENTES[#Data],5,0)</f>
        <v>Dist 2</v>
      </c>
      <c r="L433" t="str">
        <f>VLOOKUP(MONTH(tbl_PEDIDOS[[#This Row],[FECHA]]),mtz_MESES,2,0
)</f>
        <v>Jul</v>
      </c>
    </row>
    <row r="434" spans="1:12" x14ac:dyDescent="0.25">
      <c r="A434" s="21">
        <v>433</v>
      </c>
      <c r="B434" t="s">
        <v>55</v>
      </c>
      <c r="C434" t="s">
        <v>6</v>
      </c>
      <c r="D434" s="20">
        <v>43661</v>
      </c>
      <c r="E434" s="21">
        <v>18</v>
      </c>
      <c r="F434" s="14">
        <f>VLOOKUP(C434,tbl_PRODUCTOS[],3,0)</f>
        <v>840</v>
      </c>
      <c r="G434" s="15">
        <f t="shared" si="6"/>
        <v>15120</v>
      </c>
      <c r="H434" s="16" t="str">
        <f>VLOOKUP(B434,tbl_CLIENTES[#Data],2,0)</f>
        <v>Disco</v>
      </c>
      <c r="I434" s="16" t="str">
        <f>VLOOKUP(C434,tbl_PRODUCTOS[#Data],2,0)</f>
        <v>Galaxy S9</v>
      </c>
      <c r="J434" s="17" t="str">
        <f>VLOOKUP(B434,tbl_CLIENTES[#Data],3,0)</f>
        <v>Uruguay</v>
      </c>
      <c r="K434" s="17" t="str">
        <f>VLOOKUP(B434,tbl_CLIENTES[#Data],5,0)</f>
        <v>Dist 2</v>
      </c>
      <c r="L434" t="str">
        <f>VLOOKUP(MONTH(tbl_PEDIDOS[[#This Row],[FECHA]]),mtz_MESES,2,0
)</f>
        <v>Jul</v>
      </c>
    </row>
    <row r="435" spans="1:12" x14ac:dyDescent="0.25">
      <c r="A435" s="21">
        <v>434</v>
      </c>
      <c r="B435" t="s">
        <v>56</v>
      </c>
      <c r="C435" t="s">
        <v>46</v>
      </c>
      <c r="D435" s="20">
        <v>43661</v>
      </c>
      <c r="E435" s="21">
        <v>12</v>
      </c>
      <c r="F435" s="14">
        <f>VLOOKUP(C435,tbl_PRODUCTOS[],3,0)</f>
        <v>680</v>
      </c>
      <c r="G435" s="15">
        <f t="shared" si="6"/>
        <v>8160</v>
      </c>
      <c r="H435" s="16" t="str">
        <f>VLOOKUP(B435,tbl_CLIENTES[#Data],2,0)</f>
        <v>Tottus</v>
      </c>
      <c r="I435" s="16" t="str">
        <f>VLOOKUP(C435,tbl_PRODUCTOS[#Data],2,0)</f>
        <v>Sony</v>
      </c>
      <c r="J435" s="17" t="str">
        <f>VLOOKUP(B435,tbl_CLIENTES[#Data],3,0)</f>
        <v>Perú</v>
      </c>
      <c r="K435" s="17" t="str">
        <f>VLOOKUP(B435,tbl_CLIENTES[#Data],5,0)</f>
        <v>Dist 1</v>
      </c>
      <c r="L435" t="str">
        <f>VLOOKUP(MONTH(tbl_PEDIDOS[[#This Row],[FECHA]]),mtz_MESES,2,0
)</f>
        <v>Jul</v>
      </c>
    </row>
    <row r="436" spans="1:12" x14ac:dyDescent="0.25">
      <c r="A436" s="21">
        <v>435</v>
      </c>
      <c r="B436" t="s">
        <v>56</v>
      </c>
      <c r="C436" t="s">
        <v>6</v>
      </c>
      <c r="D436" s="20">
        <v>43661</v>
      </c>
      <c r="E436" s="21">
        <v>24</v>
      </c>
      <c r="F436" s="14">
        <f>VLOOKUP(C436,tbl_PRODUCTOS[],3,0)</f>
        <v>840</v>
      </c>
      <c r="G436" s="15">
        <f t="shared" si="6"/>
        <v>20160</v>
      </c>
      <c r="H436" s="16" t="str">
        <f>VLOOKUP(B436,tbl_CLIENTES[#Data],2,0)</f>
        <v>Tottus</v>
      </c>
      <c r="I436" s="16" t="str">
        <f>VLOOKUP(C436,tbl_PRODUCTOS[#Data],2,0)</f>
        <v>Galaxy S9</v>
      </c>
      <c r="J436" s="17" t="str">
        <f>VLOOKUP(B436,tbl_CLIENTES[#Data],3,0)</f>
        <v>Perú</v>
      </c>
      <c r="K436" s="17" t="str">
        <f>VLOOKUP(B436,tbl_CLIENTES[#Data],5,0)</f>
        <v>Dist 1</v>
      </c>
      <c r="L436" t="str">
        <f>VLOOKUP(MONTH(tbl_PEDIDOS[[#This Row],[FECHA]]),mtz_MESES,2,0
)</f>
        <v>Jul</v>
      </c>
    </row>
    <row r="437" spans="1:12" x14ac:dyDescent="0.25">
      <c r="A437" s="21">
        <v>436</v>
      </c>
      <c r="B437" t="s">
        <v>57</v>
      </c>
      <c r="C437" t="s">
        <v>3</v>
      </c>
      <c r="D437" s="20">
        <v>43661</v>
      </c>
      <c r="E437" s="21">
        <v>24</v>
      </c>
      <c r="F437" s="14">
        <f>VLOOKUP(C437,tbl_PRODUCTOS[],3,0)</f>
        <v>750</v>
      </c>
      <c r="G437" s="15">
        <f t="shared" si="6"/>
        <v>18000</v>
      </c>
      <c r="H437" s="16" t="str">
        <f>VLOOKUP(B437,tbl_CLIENTES[#Data],2,0)</f>
        <v>Megamaxi</v>
      </c>
      <c r="I437" s="16" t="str">
        <f>VLOOKUP(C437,tbl_PRODUCTOS[#Data],2,0)</f>
        <v>Iphone 9</v>
      </c>
      <c r="J437" s="17" t="str">
        <f>VLOOKUP(B437,tbl_CLIENTES[#Data],3,0)</f>
        <v>Ecuador</v>
      </c>
      <c r="K437" s="17" t="str">
        <f>VLOOKUP(B437,tbl_CLIENTES[#Data],5,0)</f>
        <v>Dist 1</v>
      </c>
      <c r="L437" t="str">
        <f>VLOOKUP(MONTH(tbl_PEDIDOS[[#This Row],[FECHA]]),mtz_MESES,2,0
)</f>
        <v>Jul</v>
      </c>
    </row>
    <row r="438" spans="1:12" x14ac:dyDescent="0.25">
      <c r="A438" s="21">
        <v>437</v>
      </c>
      <c r="B438" t="s">
        <v>58</v>
      </c>
      <c r="C438" t="s">
        <v>46</v>
      </c>
      <c r="D438" s="20">
        <v>43661</v>
      </c>
      <c r="E438" s="21">
        <v>18</v>
      </c>
      <c r="F438" s="14">
        <f>VLOOKUP(C438,tbl_PRODUCTOS[],3,0)</f>
        <v>680</v>
      </c>
      <c r="G438" s="15">
        <f t="shared" si="6"/>
        <v>12240</v>
      </c>
      <c r="H438" s="16" t="str">
        <f>VLOOKUP(B438,tbl_CLIENTES[#Data],2,0)</f>
        <v>Jumbo/Easy</v>
      </c>
      <c r="I438" s="16" t="str">
        <f>VLOOKUP(C438,tbl_PRODUCTOS[#Data],2,0)</f>
        <v>Sony</v>
      </c>
      <c r="J438" s="17" t="str">
        <f>VLOOKUP(B438,tbl_CLIENTES[#Data],3,0)</f>
        <v>Argentina</v>
      </c>
      <c r="K438" s="17" t="str">
        <f>VLOOKUP(B438,tbl_CLIENTES[#Data],5,0)</f>
        <v>Dist 2</v>
      </c>
      <c r="L438" t="str">
        <f>VLOOKUP(MONTH(tbl_PEDIDOS[[#This Row],[FECHA]]),mtz_MESES,2,0
)</f>
        <v>Jul</v>
      </c>
    </row>
    <row r="439" spans="1:12" x14ac:dyDescent="0.25">
      <c r="A439" s="21">
        <v>438</v>
      </c>
      <c r="B439" t="s">
        <v>59</v>
      </c>
      <c r="C439" t="s">
        <v>46</v>
      </c>
      <c r="D439" s="20">
        <v>43661</v>
      </c>
      <c r="E439" s="21">
        <v>24</v>
      </c>
      <c r="F439" s="14">
        <f>VLOOKUP(C439,tbl_PRODUCTOS[],3,0)</f>
        <v>680</v>
      </c>
      <c r="G439" s="15">
        <f t="shared" si="6"/>
        <v>16320</v>
      </c>
      <c r="H439" s="16" t="str">
        <f>VLOOKUP(B439,tbl_CLIENTES[#Data],2,0)</f>
        <v>Unilago</v>
      </c>
      <c r="I439" s="16" t="str">
        <f>VLOOKUP(C439,tbl_PRODUCTOS[#Data],2,0)</f>
        <v>Sony</v>
      </c>
      <c r="J439" s="17" t="str">
        <f>VLOOKUP(B439,tbl_CLIENTES[#Data],3,0)</f>
        <v>Colombia</v>
      </c>
      <c r="K439" s="17" t="str">
        <f>VLOOKUP(B439,tbl_CLIENTES[#Data],5,0)</f>
        <v>Dist 1</v>
      </c>
      <c r="L439" t="str">
        <f>VLOOKUP(MONTH(tbl_PEDIDOS[[#This Row],[FECHA]]),mtz_MESES,2,0
)</f>
        <v>Jul</v>
      </c>
    </row>
    <row r="440" spans="1:12" x14ac:dyDescent="0.25">
      <c r="A440" s="21">
        <v>439</v>
      </c>
      <c r="B440" t="s">
        <v>60</v>
      </c>
      <c r="C440" t="s">
        <v>4</v>
      </c>
      <c r="D440" s="20">
        <v>43661</v>
      </c>
      <c r="E440" s="21">
        <v>12</v>
      </c>
      <c r="F440" s="14">
        <f>VLOOKUP(C440,tbl_PRODUCTOS[],3,0)</f>
        <v>980</v>
      </c>
      <c r="G440" s="15">
        <f t="shared" si="6"/>
        <v>11760</v>
      </c>
      <c r="H440" s="16" t="str">
        <f>VLOOKUP(B440,tbl_CLIENTES[#Data],2,0)</f>
        <v>Ripley</v>
      </c>
      <c r="I440" s="16" t="str">
        <f>VLOOKUP(C440,tbl_PRODUCTOS[#Data],2,0)</f>
        <v>Iphone 10</v>
      </c>
      <c r="J440" s="17" t="str">
        <f>VLOOKUP(B440,tbl_CLIENTES[#Data],3,0)</f>
        <v>Chile</v>
      </c>
      <c r="K440" s="17" t="str">
        <f>VLOOKUP(B440,tbl_CLIENTES[#Data],5,0)</f>
        <v>Dist 2</v>
      </c>
      <c r="L440" t="str">
        <f>VLOOKUP(MONTH(tbl_PEDIDOS[[#This Row],[FECHA]]),mtz_MESES,2,0
)</f>
        <v>Jul</v>
      </c>
    </row>
    <row r="441" spans="1:12" x14ac:dyDescent="0.25">
      <c r="A441" s="21">
        <v>440</v>
      </c>
      <c r="B441" t="s">
        <v>60</v>
      </c>
      <c r="C441" t="s">
        <v>6</v>
      </c>
      <c r="D441" s="20">
        <v>43661</v>
      </c>
      <c r="E441" s="21">
        <v>24</v>
      </c>
      <c r="F441" s="14">
        <f>VLOOKUP(C441,tbl_PRODUCTOS[],3,0)</f>
        <v>840</v>
      </c>
      <c r="G441" s="15">
        <f t="shared" si="6"/>
        <v>20160</v>
      </c>
      <c r="H441" s="16" t="str">
        <f>VLOOKUP(B441,tbl_CLIENTES[#Data],2,0)</f>
        <v>Ripley</v>
      </c>
      <c r="I441" s="16" t="str">
        <f>VLOOKUP(C441,tbl_PRODUCTOS[#Data],2,0)</f>
        <v>Galaxy S9</v>
      </c>
      <c r="J441" s="17" t="str">
        <f>VLOOKUP(B441,tbl_CLIENTES[#Data],3,0)</f>
        <v>Chile</v>
      </c>
      <c r="K441" s="17" t="str">
        <f>VLOOKUP(B441,tbl_CLIENTES[#Data],5,0)</f>
        <v>Dist 2</v>
      </c>
      <c r="L441" t="str">
        <f>VLOOKUP(MONTH(tbl_PEDIDOS[[#This Row],[FECHA]]),mtz_MESES,2,0
)</f>
        <v>Jul</v>
      </c>
    </row>
    <row r="442" spans="1:12" x14ac:dyDescent="0.25">
      <c r="A442" s="21">
        <v>441</v>
      </c>
      <c r="B442" t="s">
        <v>55</v>
      </c>
      <c r="C442" t="s">
        <v>7</v>
      </c>
      <c r="D442" s="20">
        <v>43661</v>
      </c>
      <c r="E442" s="21">
        <v>24</v>
      </c>
      <c r="F442" s="14">
        <f>VLOOKUP(C442,tbl_PRODUCTOS[],3,0)</f>
        <v>760</v>
      </c>
      <c r="G442" s="15">
        <f t="shared" si="6"/>
        <v>18240</v>
      </c>
      <c r="H442" s="16" t="str">
        <f>VLOOKUP(B442,tbl_CLIENTES[#Data],2,0)</f>
        <v>Disco</v>
      </c>
      <c r="I442" s="16" t="str">
        <f>VLOOKUP(C442,tbl_PRODUCTOS[#Data],2,0)</f>
        <v>Motorola G2</v>
      </c>
      <c r="J442" s="17" t="str">
        <f>VLOOKUP(B442,tbl_CLIENTES[#Data],3,0)</f>
        <v>Uruguay</v>
      </c>
      <c r="K442" s="17" t="str">
        <f>VLOOKUP(B442,tbl_CLIENTES[#Data],5,0)</f>
        <v>Dist 2</v>
      </c>
      <c r="L442" t="str">
        <f>VLOOKUP(MONTH(tbl_PEDIDOS[[#This Row],[FECHA]]),mtz_MESES,2,0
)</f>
        <v>Jul</v>
      </c>
    </row>
    <row r="443" spans="1:12" x14ac:dyDescent="0.25">
      <c r="A443" s="21">
        <v>442</v>
      </c>
      <c r="B443" t="s">
        <v>56</v>
      </c>
      <c r="C443" t="s">
        <v>5</v>
      </c>
      <c r="D443" s="20">
        <v>43661</v>
      </c>
      <c r="E443" s="21">
        <v>36</v>
      </c>
      <c r="F443" s="14">
        <f>VLOOKUP(C443,tbl_PRODUCTOS[],3,0)</f>
        <v>760</v>
      </c>
      <c r="G443" s="15">
        <f t="shared" si="6"/>
        <v>27360</v>
      </c>
      <c r="H443" s="16" t="str">
        <f>VLOOKUP(B443,tbl_CLIENTES[#Data],2,0)</f>
        <v>Tottus</v>
      </c>
      <c r="I443" s="16" t="str">
        <f>VLOOKUP(C443,tbl_PRODUCTOS[#Data],2,0)</f>
        <v>Galaxy S8</v>
      </c>
      <c r="J443" s="17" t="str">
        <f>VLOOKUP(B443,tbl_CLIENTES[#Data],3,0)</f>
        <v>Perú</v>
      </c>
      <c r="K443" s="17" t="str">
        <f>VLOOKUP(B443,tbl_CLIENTES[#Data],5,0)</f>
        <v>Dist 1</v>
      </c>
      <c r="L443" t="str">
        <f>VLOOKUP(MONTH(tbl_PEDIDOS[[#This Row],[FECHA]]),mtz_MESES,2,0
)</f>
        <v>Jul</v>
      </c>
    </row>
    <row r="444" spans="1:12" x14ac:dyDescent="0.25">
      <c r="A444" s="21">
        <v>443</v>
      </c>
      <c r="B444" t="s">
        <v>57</v>
      </c>
      <c r="C444" t="s">
        <v>45</v>
      </c>
      <c r="D444" s="20">
        <v>43661</v>
      </c>
      <c r="E444" s="21">
        <v>24</v>
      </c>
      <c r="F444" s="14">
        <f>VLOOKUP(C444,tbl_PRODUCTOS[],3,0)</f>
        <v>870</v>
      </c>
      <c r="G444" s="15">
        <f t="shared" si="6"/>
        <v>20880</v>
      </c>
      <c r="H444" s="16" t="str">
        <f>VLOOKUP(B444,tbl_CLIENTES[#Data],2,0)</f>
        <v>Megamaxi</v>
      </c>
      <c r="I444" s="16" t="str">
        <f>VLOOKUP(C444,tbl_PRODUCTOS[#Data],2,0)</f>
        <v>Motorola G3</v>
      </c>
      <c r="J444" s="17" t="str">
        <f>VLOOKUP(B444,tbl_CLIENTES[#Data],3,0)</f>
        <v>Ecuador</v>
      </c>
      <c r="K444" s="17" t="str">
        <f>VLOOKUP(B444,tbl_CLIENTES[#Data],5,0)</f>
        <v>Dist 1</v>
      </c>
      <c r="L444" t="str">
        <f>VLOOKUP(MONTH(tbl_PEDIDOS[[#This Row],[FECHA]]),mtz_MESES,2,0
)</f>
        <v>Jul</v>
      </c>
    </row>
    <row r="445" spans="1:12" x14ac:dyDescent="0.25">
      <c r="A445" s="21">
        <v>444</v>
      </c>
      <c r="B445" t="s">
        <v>58</v>
      </c>
      <c r="C445" t="s">
        <v>3</v>
      </c>
      <c r="D445" s="20">
        <v>43661</v>
      </c>
      <c r="E445" s="21">
        <v>24</v>
      </c>
      <c r="F445" s="14">
        <f>VLOOKUP(C445,tbl_PRODUCTOS[],3,0)</f>
        <v>750</v>
      </c>
      <c r="G445" s="15">
        <f t="shared" si="6"/>
        <v>18000</v>
      </c>
      <c r="H445" s="16" t="str">
        <f>VLOOKUP(B445,tbl_CLIENTES[#Data],2,0)</f>
        <v>Jumbo/Easy</v>
      </c>
      <c r="I445" s="16" t="str">
        <f>VLOOKUP(C445,tbl_PRODUCTOS[#Data],2,0)</f>
        <v>Iphone 9</v>
      </c>
      <c r="J445" s="17" t="str">
        <f>VLOOKUP(B445,tbl_CLIENTES[#Data],3,0)</f>
        <v>Argentina</v>
      </c>
      <c r="K445" s="17" t="str">
        <f>VLOOKUP(B445,tbl_CLIENTES[#Data],5,0)</f>
        <v>Dist 2</v>
      </c>
      <c r="L445" t="str">
        <f>VLOOKUP(MONTH(tbl_PEDIDOS[[#This Row],[FECHA]]),mtz_MESES,2,0
)</f>
        <v>Jul</v>
      </c>
    </row>
    <row r="446" spans="1:12" x14ac:dyDescent="0.25">
      <c r="A446" s="21">
        <v>445</v>
      </c>
      <c r="B446" t="s">
        <v>56</v>
      </c>
      <c r="C446" t="s">
        <v>3</v>
      </c>
      <c r="D446" s="20">
        <v>43661</v>
      </c>
      <c r="E446" s="21">
        <v>12</v>
      </c>
      <c r="F446" s="14">
        <f>VLOOKUP(C446,tbl_PRODUCTOS[],3,0)</f>
        <v>750</v>
      </c>
      <c r="G446" s="15">
        <f t="shared" si="6"/>
        <v>9000</v>
      </c>
      <c r="H446" s="16" t="str">
        <f>VLOOKUP(B446,tbl_CLIENTES[#Data],2,0)</f>
        <v>Tottus</v>
      </c>
      <c r="I446" s="16" t="str">
        <f>VLOOKUP(C446,tbl_PRODUCTOS[#Data],2,0)</f>
        <v>Iphone 9</v>
      </c>
      <c r="J446" s="17" t="str">
        <f>VLOOKUP(B446,tbl_CLIENTES[#Data],3,0)</f>
        <v>Perú</v>
      </c>
      <c r="K446" s="17" t="str">
        <f>VLOOKUP(B446,tbl_CLIENTES[#Data],5,0)</f>
        <v>Dist 1</v>
      </c>
      <c r="L446" t="str">
        <f>VLOOKUP(MONTH(tbl_PEDIDOS[[#This Row],[FECHA]]),mtz_MESES,2,0
)</f>
        <v>Jul</v>
      </c>
    </row>
    <row r="447" spans="1:12" x14ac:dyDescent="0.25">
      <c r="A447" s="21">
        <v>446</v>
      </c>
      <c r="B447" t="s">
        <v>60</v>
      </c>
      <c r="C447" t="s">
        <v>46</v>
      </c>
      <c r="D447" s="20">
        <v>43661</v>
      </c>
      <c r="E447" s="21">
        <v>24</v>
      </c>
      <c r="F447" s="14">
        <f>VLOOKUP(C447,tbl_PRODUCTOS[],3,0)</f>
        <v>680</v>
      </c>
      <c r="G447" s="15">
        <f t="shared" si="6"/>
        <v>16320</v>
      </c>
      <c r="H447" s="16" t="str">
        <f>VLOOKUP(B447,tbl_CLIENTES[#Data],2,0)</f>
        <v>Ripley</v>
      </c>
      <c r="I447" s="16" t="str">
        <f>VLOOKUP(C447,tbl_PRODUCTOS[#Data],2,0)</f>
        <v>Sony</v>
      </c>
      <c r="J447" s="17" t="str">
        <f>VLOOKUP(B447,tbl_CLIENTES[#Data],3,0)</f>
        <v>Chile</v>
      </c>
      <c r="K447" s="17" t="str">
        <f>VLOOKUP(B447,tbl_CLIENTES[#Data],5,0)</f>
        <v>Dist 2</v>
      </c>
      <c r="L447" t="str">
        <f>VLOOKUP(MONTH(tbl_PEDIDOS[[#This Row],[FECHA]]),mtz_MESES,2,0
)</f>
        <v>Jul</v>
      </c>
    </row>
    <row r="448" spans="1:12" x14ac:dyDescent="0.25">
      <c r="A448" s="21">
        <v>447</v>
      </c>
      <c r="B448" t="s">
        <v>56</v>
      </c>
      <c r="C448" t="s">
        <v>4</v>
      </c>
      <c r="D448" s="20">
        <v>43661</v>
      </c>
      <c r="E448" s="21">
        <v>24</v>
      </c>
      <c r="F448" s="14">
        <f>VLOOKUP(C448,tbl_PRODUCTOS[],3,0)</f>
        <v>980</v>
      </c>
      <c r="G448" s="15">
        <f t="shared" si="6"/>
        <v>23520</v>
      </c>
      <c r="H448" s="16" t="str">
        <f>VLOOKUP(B448,tbl_CLIENTES[#Data],2,0)</f>
        <v>Tottus</v>
      </c>
      <c r="I448" s="16" t="str">
        <f>VLOOKUP(C448,tbl_PRODUCTOS[#Data],2,0)</f>
        <v>Iphone 10</v>
      </c>
      <c r="J448" s="17" t="str">
        <f>VLOOKUP(B448,tbl_CLIENTES[#Data],3,0)</f>
        <v>Perú</v>
      </c>
      <c r="K448" s="17" t="str">
        <f>VLOOKUP(B448,tbl_CLIENTES[#Data],5,0)</f>
        <v>Dist 1</v>
      </c>
      <c r="L448" t="str">
        <f>VLOOKUP(MONTH(tbl_PEDIDOS[[#This Row],[FECHA]]),mtz_MESES,2,0
)</f>
        <v>Jul</v>
      </c>
    </row>
    <row r="449" spans="1:12" x14ac:dyDescent="0.25">
      <c r="A449" s="21">
        <v>448</v>
      </c>
      <c r="B449" t="s">
        <v>57</v>
      </c>
      <c r="C449" t="s">
        <v>3</v>
      </c>
      <c r="D449" s="20">
        <v>43692</v>
      </c>
      <c r="E449" s="21">
        <v>12</v>
      </c>
      <c r="F449" s="14">
        <f>VLOOKUP(C449,tbl_PRODUCTOS[],3,0)</f>
        <v>750</v>
      </c>
      <c r="G449" s="15">
        <f t="shared" si="6"/>
        <v>9000</v>
      </c>
      <c r="H449" s="16" t="str">
        <f>VLOOKUP(B449,tbl_CLIENTES[#Data],2,0)</f>
        <v>Megamaxi</v>
      </c>
      <c r="I449" s="16" t="str">
        <f>VLOOKUP(C449,tbl_PRODUCTOS[#Data],2,0)</f>
        <v>Iphone 9</v>
      </c>
      <c r="J449" s="17" t="str">
        <f>VLOOKUP(B449,tbl_CLIENTES[#Data],3,0)</f>
        <v>Ecuador</v>
      </c>
      <c r="K449" s="17" t="str">
        <f>VLOOKUP(B449,tbl_CLIENTES[#Data],5,0)</f>
        <v>Dist 1</v>
      </c>
      <c r="L449" t="str">
        <f>VLOOKUP(MONTH(tbl_PEDIDOS[[#This Row],[FECHA]]),mtz_MESES,2,0
)</f>
        <v>Ago</v>
      </c>
    </row>
    <row r="450" spans="1:12" x14ac:dyDescent="0.25">
      <c r="A450" s="21">
        <v>449</v>
      </c>
      <c r="B450" t="s">
        <v>58</v>
      </c>
      <c r="C450" t="s">
        <v>5</v>
      </c>
      <c r="D450" s="20">
        <v>43692</v>
      </c>
      <c r="E450" s="21">
        <v>24</v>
      </c>
      <c r="F450" s="14">
        <f>VLOOKUP(C450,tbl_PRODUCTOS[],3,0)</f>
        <v>760</v>
      </c>
      <c r="G450" s="15">
        <f t="shared" ref="G450:G513" si="7">E450*F450</f>
        <v>18240</v>
      </c>
      <c r="H450" s="16" t="str">
        <f>VLOOKUP(B450,tbl_CLIENTES[#Data],2,0)</f>
        <v>Jumbo/Easy</v>
      </c>
      <c r="I450" s="16" t="str">
        <f>VLOOKUP(C450,tbl_PRODUCTOS[#Data],2,0)</f>
        <v>Galaxy S8</v>
      </c>
      <c r="J450" s="17" t="str">
        <f>VLOOKUP(B450,tbl_CLIENTES[#Data],3,0)</f>
        <v>Argentina</v>
      </c>
      <c r="K450" s="17" t="str">
        <f>VLOOKUP(B450,tbl_CLIENTES[#Data],5,0)</f>
        <v>Dist 2</v>
      </c>
      <c r="L450" t="str">
        <f>VLOOKUP(MONTH(tbl_PEDIDOS[[#This Row],[FECHA]]),mtz_MESES,2,0
)</f>
        <v>Ago</v>
      </c>
    </row>
    <row r="451" spans="1:12" x14ac:dyDescent="0.25">
      <c r="A451" s="21">
        <v>450</v>
      </c>
      <c r="B451" t="s">
        <v>59</v>
      </c>
      <c r="C451" t="s">
        <v>6</v>
      </c>
      <c r="D451" s="20">
        <v>43692</v>
      </c>
      <c r="E451" s="21">
        <v>24</v>
      </c>
      <c r="F451" s="14">
        <f>VLOOKUP(C451,tbl_PRODUCTOS[],3,0)</f>
        <v>840</v>
      </c>
      <c r="G451" s="15">
        <f t="shared" si="7"/>
        <v>20160</v>
      </c>
      <c r="H451" s="16" t="str">
        <f>VLOOKUP(B451,tbl_CLIENTES[#Data],2,0)</f>
        <v>Unilago</v>
      </c>
      <c r="I451" s="16" t="str">
        <f>VLOOKUP(C451,tbl_PRODUCTOS[#Data],2,0)</f>
        <v>Galaxy S9</v>
      </c>
      <c r="J451" s="17" t="str">
        <f>VLOOKUP(B451,tbl_CLIENTES[#Data],3,0)</f>
        <v>Colombia</v>
      </c>
      <c r="K451" s="17" t="str">
        <f>VLOOKUP(B451,tbl_CLIENTES[#Data],5,0)</f>
        <v>Dist 1</v>
      </c>
      <c r="L451" t="str">
        <f>VLOOKUP(MONTH(tbl_PEDIDOS[[#This Row],[FECHA]]),mtz_MESES,2,0
)</f>
        <v>Ago</v>
      </c>
    </row>
    <row r="452" spans="1:12" x14ac:dyDescent="0.25">
      <c r="A452" s="21">
        <v>451</v>
      </c>
      <c r="B452" t="s">
        <v>60</v>
      </c>
      <c r="C452" t="s">
        <v>45</v>
      </c>
      <c r="D452" s="20">
        <v>43692</v>
      </c>
      <c r="E452" s="21">
        <v>36</v>
      </c>
      <c r="F452" s="14">
        <f>VLOOKUP(C452,tbl_PRODUCTOS[],3,0)</f>
        <v>870</v>
      </c>
      <c r="G452" s="15">
        <f t="shared" si="7"/>
        <v>31320</v>
      </c>
      <c r="H452" s="16" t="str">
        <f>VLOOKUP(B452,tbl_CLIENTES[#Data],2,0)</f>
        <v>Ripley</v>
      </c>
      <c r="I452" s="16" t="str">
        <f>VLOOKUP(C452,tbl_PRODUCTOS[#Data],2,0)</f>
        <v>Motorola G3</v>
      </c>
      <c r="J452" s="17" t="str">
        <f>VLOOKUP(B452,tbl_CLIENTES[#Data],3,0)</f>
        <v>Chile</v>
      </c>
      <c r="K452" s="17" t="str">
        <f>VLOOKUP(B452,tbl_CLIENTES[#Data],5,0)</f>
        <v>Dist 2</v>
      </c>
      <c r="L452" t="str">
        <f>VLOOKUP(MONTH(tbl_PEDIDOS[[#This Row],[FECHA]]),mtz_MESES,2,0
)</f>
        <v>Ago</v>
      </c>
    </row>
    <row r="453" spans="1:12" x14ac:dyDescent="0.25">
      <c r="A453" s="21">
        <v>452</v>
      </c>
      <c r="B453" t="s">
        <v>55</v>
      </c>
      <c r="C453" t="s">
        <v>3</v>
      </c>
      <c r="D453" s="20">
        <v>43692</v>
      </c>
      <c r="E453" s="21">
        <v>36</v>
      </c>
      <c r="F453" s="14">
        <f>VLOOKUP(C453,tbl_PRODUCTOS[],3,0)</f>
        <v>750</v>
      </c>
      <c r="G453" s="15">
        <f t="shared" si="7"/>
        <v>27000</v>
      </c>
      <c r="H453" s="16" t="str">
        <f>VLOOKUP(B453,tbl_CLIENTES[#Data],2,0)</f>
        <v>Disco</v>
      </c>
      <c r="I453" s="16" t="str">
        <f>VLOOKUP(C453,tbl_PRODUCTOS[#Data],2,0)</f>
        <v>Iphone 9</v>
      </c>
      <c r="J453" s="17" t="str">
        <f>VLOOKUP(B453,tbl_CLIENTES[#Data],3,0)</f>
        <v>Uruguay</v>
      </c>
      <c r="K453" s="17" t="str">
        <f>VLOOKUP(B453,tbl_CLIENTES[#Data],5,0)</f>
        <v>Dist 2</v>
      </c>
      <c r="L453" t="str">
        <f>VLOOKUP(MONTH(tbl_PEDIDOS[[#This Row],[FECHA]]),mtz_MESES,2,0
)</f>
        <v>Ago</v>
      </c>
    </row>
    <row r="454" spans="1:12" x14ac:dyDescent="0.25">
      <c r="A454" s="21">
        <v>453</v>
      </c>
      <c r="B454" t="s">
        <v>56</v>
      </c>
      <c r="C454" t="s">
        <v>46</v>
      </c>
      <c r="D454" s="20">
        <v>43692</v>
      </c>
      <c r="E454" s="21">
        <v>24</v>
      </c>
      <c r="F454" s="14">
        <f>VLOOKUP(C454,tbl_PRODUCTOS[],3,0)</f>
        <v>680</v>
      </c>
      <c r="G454" s="15">
        <f t="shared" si="7"/>
        <v>16320</v>
      </c>
      <c r="H454" s="16" t="str">
        <f>VLOOKUP(B454,tbl_CLIENTES[#Data],2,0)</f>
        <v>Tottus</v>
      </c>
      <c r="I454" s="16" t="str">
        <f>VLOOKUP(C454,tbl_PRODUCTOS[#Data],2,0)</f>
        <v>Sony</v>
      </c>
      <c r="J454" s="17" t="str">
        <f>VLOOKUP(B454,tbl_CLIENTES[#Data],3,0)</f>
        <v>Perú</v>
      </c>
      <c r="K454" s="17" t="str">
        <f>VLOOKUP(B454,tbl_CLIENTES[#Data],5,0)</f>
        <v>Dist 1</v>
      </c>
      <c r="L454" t="str">
        <f>VLOOKUP(MONTH(tbl_PEDIDOS[[#This Row],[FECHA]]),mtz_MESES,2,0
)</f>
        <v>Ago</v>
      </c>
    </row>
    <row r="455" spans="1:12" x14ac:dyDescent="0.25">
      <c r="A455" s="21">
        <v>454</v>
      </c>
      <c r="B455" t="s">
        <v>56</v>
      </c>
      <c r="C455" t="s">
        <v>6</v>
      </c>
      <c r="D455" s="20">
        <v>43692</v>
      </c>
      <c r="E455" s="21">
        <v>18</v>
      </c>
      <c r="F455" s="14">
        <f>VLOOKUP(C455,tbl_PRODUCTOS[],3,0)</f>
        <v>840</v>
      </c>
      <c r="G455" s="15">
        <f t="shared" si="7"/>
        <v>15120</v>
      </c>
      <c r="H455" s="16" t="str">
        <f>VLOOKUP(B455,tbl_CLIENTES[#Data],2,0)</f>
        <v>Tottus</v>
      </c>
      <c r="I455" s="16" t="str">
        <f>VLOOKUP(C455,tbl_PRODUCTOS[#Data],2,0)</f>
        <v>Galaxy S9</v>
      </c>
      <c r="J455" s="17" t="str">
        <f>VLOOKUP(B455,tbl_CLIENTES[#Data],3,0)</f>
        <v>Perú</v>
      </c>
      <c r="K455" s="17" t="str">
        <f>VLOOKUP(B455,tbl_CLIENTES[#Data],5,0)</f>
        <v>Dist 1</v>
      </c>
      <c r="L455" t="str">
        <f>VLOOKUP(MONTH(tbl_PEDIDOS[[#This Row],[FECHA]]),mtz_MESES,2,0
)</f>
        <v>Ago</v>
      </c>
    </row>
    <row r="456" spans="1:12" x14ac:dyDescent="0.25">
      <c r="A456" s="21">
        <v>455</v>
      </c>
      <c r="B456" t="s">
        <v>57</v>
      </c>
      <c r="C456" t="s">
        <v>6</v>
      </c>
      <c r="D456" s="20">
        <v>43692</v>
      </c>
      <c r="E456" s="21">
        <v>12</v>
      </c>
      <c r="F456" s="14">
        <f>VLOOKUP(C456,tbl_PRODUCTOS[],3,0)</f>
        <v>840</v>
      </c>
      <c r="G456" s="15">
        <f t="shared" si="7"/>
        <v>10080</v>
      </c>
      <c r="H456" s="16" t="str">
        <f>VLOOKUP(B456,tbl_CLIENTES[#Data],2,0)</f>
        <v>Megamaxi</v>
      </c>
      <c r="I456" s="16" t="str">
        <f>VLOOKUP(C456,tbl_PRODUCTOS[#Data],2,0)</f>
        <v>Galaxy S9</v>
      </c>
      <c r="J456" s="17" t="str">
        <f>VLOOKUP(B456,tbl_CLIENTES[#Data],3,0)</f>
        <v>Ecuador</v>
      </c>
      <c r="K456" s="17" t="str">
        <f>VLOOKUP(B456,tbl_CLIENTES[#Data],5,0)</f>
        <v>Dist 1</v>
      </c>
      <c r="L456" t="str">
        <f>VLOOKUP(MONTH(tbl_PEDIDOS[[#This Row],[FECHA]]),mtz_MESES,2,0
)</f>
        <v>Ago</v>
      </c>
    </row>
    <row r="457" spans="1:12" x14ac:dyDescent="0.25">
      <c r="A457" s="21">
        <v>456</v>
      </c>
      <c r="B457" t="s">
        <v>58</v>
      </c>
      <c r="C457" t="s">
        <v>45</v>
      </c>
      <c r="D457" s="20">
        <v>43692</v>
      </c>
      <c r="E457" s="21">
        <v>18</v>
      </c>
      <c r="F457" s="14">
        <f>VLOOKUP(C457,tbl_PRODUCTOS[],3,0)</f>
        <v>870</v>
      </c>
      <c r="G457" s="15">
        <f t="shared" si="7"/>
        <v>15660</v>
      </c>
      <c r="H457" s="16" t="str">
        <f>VLOOKUP(B457,tbl_CLIENTES[#Data],2,0)</f>
        <v>Jumbo/Easy</v>
      </c>
      <c r="I457" s="16" t="str">
        <f>VLOOKUP(C457,tbl_PRODUCTOS[#Data],2,0)</f>
        <v>Motorola G3</v>
      </c>
      <c r="J457" s="17" t="str">
        <f>VLOOKUP(B457,tbl_CLIENTES[#Data],3,0)</f>
        <v>Argentina</v>
      </c>
      <c r="K457" s="17" t="str">
        <f>VLOOKUP(B457,tbl_CLIENTES[#Data],5,0)</f>
        <v>Dist 2</v>
      </c>
      <c r="L457" t="str">
        <f>VLOOKUP(MONTH(tbl_PEDIDOS[[#This Row],[FECHA]]),mtz_MESES,2,0
)</f>
        <v>Ago</v>
      </c>
    </row>
    <row r="458" spans="1:12" x14ac:dyDescent="0.25">
      <c r="A458" s="21">
        <v>457</v>
      </c>
      <c r="B458" t="s">
        <v>59</v>
      </c>
      <c r="C458" t="s">
        <v>3</v>
      </c>
      <c r="D458" s="20">
        <v>43692</v>
      </c>
      <c r="E458" s="21">
        <v>12</v>
      </c>
      <c r="F458" s="14">
        <f>VLOOKUP(C458,tbl_PRODUCTOS[],3,0)</f>
        <v>750</v>
      </c>
      <c r="G458" s="15">
        <f t="shared" si="7"/>
        <v>9000</v>
      </c>
      <c r="H458" s="16" t="str">
        <f>VLOOKUP(B458,tbl_CLIENTES[#Data],2,0)</f>
        <v>Unilago</v>
      </c>
      <c r="I458" s="16" t="str">
        <f>VLOOKUP(C458,tbl_PRODUCTOS[#Data],2,0)</f>
        <v>Iphone 9</v>
      </c>
      <c r="J458" s="17" t="str">
        <f>VLOOKUP(B458,tbl_CLIENTES[#Data],3,0)</f>
        <v>Colombia</v>
      </c>
      <c r="K458" s="17" t="str">
        <f>VLOOKUP(B458,tbl_CLIENTES[#Data],5,0)</f>
        <v>Dist 1</v>
      </c>
      <c r="L458" t="str">
        <f>VLOOKUP(MONTH(tbl_PEDIDOS[[#This Row],[FECHA]]),mtz_MESES,2,0
)</f>
        <v>Ago</v>
      </c>
    </row>
    <row r="459" spans="1:12" x14ac:dyDescent="0.25">
      <c r="A459" s="21">
        <v>458</v>
      </c>
      <c r="B459" t="s">
        <v>60</v>
      </c>
      <c r="C459" t="s">
        <v>7</v>
      </c>
      <c r="D459" s="20">
        <v>43692</v>
      </c>
      <c r="E459" s="21">
        <v>24</v>
      </c>
      <c r="F459" s="14">
        <f>VLOOKUP(C459,tbl_PRODUCTOS[],3,0)</f>
        <v>760</v>
      </c>
      <c r="G459" s="15">
        <f t="shared" si="7"/>
        <v>18240</v>
      </c>
      <c r="H459" s="16" t="str">
        <f>VLOOKUP(B459,tbl_CLIENTES[#Data],2,0)</f>
        <v>Ripley</v>
      </c>
      <c r="I459" s="16" t="str">
        <f>VLOOKUP(C459,tbl_PRODUCTOS[#Data],2,0)</f>
        <v>Motorola G2</v>
      </c>
      <c r="J459" s="17" t="str">
        <f>VLOOKUP(B459,tbl_CLIENTES[#Data],3,0)</f>
        <v>Chile</v>
      </c>
      <c r="K459" s="17" t="str">
        <f>VLOOKUP(B459,tbl_CLIENTES[#Data],5,0)</f>
        <v>Dist 2</v>
      </c>
      <c r="L459" t="str">
        <f>VLOOKUP(MONTH(tbl_PEDIDOS[[#This Row],[FECHA]]),mtz_MESES,2,0
)</f>
        <v>Ago</v>
      </c>
    </row>
    <row r="460" spans="1:12" x14ac:dyDescent="0.25">
      <c r="A460" s="21">
        <v>459</v>
      </c>
      <c r="B460" t="s">
        <v>55</v>
      </c>
      <c r="C460" t="s">
        <v>6</v>
      </c>
      <c r="D460" s="20">
        <v>43692</v>
      </c>
      <c r="E460" s="21">
        <v>24</v>
      </c>
      <c r="F460" s="14">
        <f>VLOOKUP(C460,tbl_PRODUCTOS[],3,0)</f>
        <v>840</v>
      </c>
      <c r="G460" s="15">
        <f t="shared" si="7"/>
        <v>20160</v>
      </c>
      <c r="H460" s="16" t="str">
        <f>VLOOKUP(B460,tbl_CLIENTES[#Data],2,0)</f>
        <v>Disco</v>
      </c>
      <c r="I460" s="16" t="str">
        <f>VLOOKUP(C460,tbl_PRODUCTOS[#Data],2,0)</f>
        <v>Galaxy S9</v>
      </c>
      <c r="J460" s="17" t="str">
        <f>VLOOKUP(B460,tbl_CLIENTES[#Data],3,0)</f>
        <v>Uruguay</v>
      </c>
      <c r="K460" s="17" t="str">
        <f>VLOOKUP(B460,tbl_CLIENTES[#Data],5,0)</f>
        <v>Dist 2</v>
      </c>
      <c r="L460" t="str">
        <f>VLOOKUP(MONTH(tbl_PEDIDOS[[#This Row],[FECHA]]),mtz_MESES,2,0
)</f>
        <v>Ago</v>
      </c>
    </row>
    <row r="461" spans="1:12" x14ac:dyDescent="0.25">
      <c r="A461" s="21">
        <v>460</v>
      </c>
      <c r="B461" t="s">
        <v>58</v>
      </c>
      <c r="C461" t="s">
        <v>46</v>
      </c>
      <c r="D461" s="20">
        <v>43692</v>
      </c>
      <c r="E461" s="21">
        <v>24</v>
      </c>
      <c r="F461" s="14">
        <f>VLOOKUP(C461,tbl_PRODUCTOS[],3,0)</f>
        <v>680</v>
      </c>
      <c r="G461" s="15">
        <f t="shared" si="7"/>
        <v>16320</v>
      </c>
      <c r="H461" s="16" t="str">
        <f>VLOOKUP(B461,tbl_CLIENTES[#Data],2,0)</f>
        <v>Jumbo/Easy</v>
      </c>
      <c r="I461" s="16" t="str">
        <f>VLOOKUP(C461,tbl_PRODUCTOS[#Data],2,0)</f>
        <v>Sony</v>
      </c>
      <c r="J461" s="17" t="str">
        <f>VLOOKUP(B461,tbl_CLIENTES[#Data],3,0)</f>
        <v>Argentina</v>
      </c>
      <c r="K461" s="17" t="str">
        <f>VLOOKUP(B461,tbl_CLIENTES[#Data],5,0)</f>
        <v>Dist 2</v>
      </c>
      <c r="L461" t="str">
        <f>VLOOKUP(MONTH(tbl_PEDIDOS[[#This Row],[FECHA]]),mtz_MESES,2,0
)</f>
        <v>Ago</v>
      </c>
    </row>
    <row r="462" spans="1:12" x14ac:dyDescent="0.25">
      <c r="A462" s="21">
        <v>461</v>
      </c>
      <c r="B462" t="s">
        <v>59</v>
      </c>
      <c r="C462" t="s">
        <v>46</v>
      </c>
      <c r="D462" s="20">
        <v>43692</v>
      </c>
      <c r="E462" s="21">
        <v>24</v>
      </c>
      <c r="F462" s="14">
        <f>VLOOKUP(C462,tbl_PRODUCTOS[],3,0)</f>
        <v>680</v>
      </c>
      <c r="G462" s="15">
        <f t="shared" si="7"/>
        <v>16320</v>
      </c>
      <c r="H462" s="16" t="str">
        <f>VLOOKUP(B462,tbl_CLIENTES[#Data],2,0)</f>
        <v>Unilago</v>
      </c>
      <c r="I462" s="16" t="str">
        <f>VLOOKUP(C462,tbl_PRODUCTOS[#Data],2,0)</f>
        <v>Sony</v>
      </c>
      <c r="J462" s="17" t="str">
        <f>VLOOKUP(B462,tbl_CLIENTES[#Data],3,0)</f>
        <v>Colombia</v>
      </c>
      <c r="K462" s="17" t="str">
        <f>VLOOKUP(B462,tbl_CLIENTES[#Data],5,0)</f>
        <v>Dist 1</v>
      </c>
      <c r="L462" t="str">
        <f>VLOOKUP(MONTH(tbl_PEDIDOS[[#This Row],[FECHA]]),mtz_MESES,2,0
)</f>
        <v>Ago</v>
      </c>
    </row>
    <row r="463" spans="1:12" x14ac:dyDescent="0.25">
      <c r="A463" s="21">
        <v>462</v>
      </c>
      <c r="B463" t="s">
        <v>60</v>
      </c>
      <c r="C463" t="s">
        <v>4</v>
      </c>
      <c r="D463" s="20">
        <v>43692</v>
      </c>
      <c r="E463" s="21">
        <v>36</v>
      </c>
      <c r="F463" s="14">
        <f>VLOOKUP(C463,tbl_PRODUCTOS[],3,0)</f>
        <v>980</v>
      </c>
      <c r="G463" s="15">
        <f t="shared" si="7"/>
        <v>35280</v>
      </c>
      <c r="H463" s="16" t="str">
        <f>VLOOKUP(B463,tbl_CLIENTES[#Data],2,0)</f>
        <v>Ripley</v>
      </c>
      <c r="I463" s="16" t="str">
        <f>VLOOKUP(C463,tbl_PRODUCTOS[#Data],2,0)</f>
        <v>Iphone 10</v>
      </c>
      <c r="J463" s="17" t="str">
        <f>VLOOKUP(B463,tbl_CLIENTES[#Data],3,0)</f>
        <v>Chile</v>
      </c>
      <c r="K463" s="17" t="str">
        <f>VLOOKUP(B463,tbl_CLIENTES[#Data],5,0)</f>
        <v>Dist 2</v>
      </c>
      <c r="L463" t="str">
        <f>VLOOKUP(MONTH(tbl_PEDIDOS[[#This Row],[FECHA]]),mtz_MESES,2,0
)</f>
        <v>Ago</v>
      </c>
    </row>
    <row r="464" spans="1:12" x14ac:dyDescent="0.25">
      <c r="A464" s="21">
        <v>463</v>
      </c>
      <c r="B464" t="s">
        <v>60</v>
      </c>
      <c r="C464" t="s">
        <v>6</v>
      </c>
      <c r="D464" s="20">
        <v>43692</v>
      </c>
      <c r="E464" s="21">
        <v>12</v>
      </c>
      <c r="F464" s="14">
        <f>VLOOKUP(C464,tbl_PRODUCTOS[],3,0)</f>
        <v>840</v>
      </c>
      <c r="G464" s="15">
        <f t="shared" si="7"/>
        <v>10080</v>
      </c>
      <c r="H464" s="16" t="str">
        <f>VLOOKUP(B464,tbl_CLIENTES[#Data],2,0)</f>
        <v>Ripley</v>
      </c>
      <c r="I464" s="16" t="str">
        <f>VLOOKUP(C464,tbl_PRODUCTOS[#Data],2,0)</f>
        <v>Galaxy S9</v>
      </c>
      <c r="J464" s="17" t="str">
        <f>VLOOKUP(B464,tbl_CLIENTES[#Data],3,0)</f>
        <v>Chile</v>
      </c>
      <c r="K464" s="17" t="str">
        <f>VLOOKUP(B464,tbl_CLIENTES[#Data],5,0)</f>
        <v>Dist 2</v>
      </c>
      <c r="L464" t="str">
        <f>VLOOKUP(MONTH(tbl_PEDIDOS[[#This Row],[FECHA]]),mtz_MESES,2,0
)</f>
        <v>Ago</v>
      </c>
    </row>
    <row r="465" spans="1:12" x14ac:dyDescent="0.25">
      <c r="A465" s="21">
        <v>464</v>
      </c>
      <c r="B465" t="s">
        <v>56</v>
      </c>
      <c r="C465" t="s">
        <v>5</v>
      </c>
      <c r="D465" s="20">
        <v>43692</v>
      </c>
      <c r="E465" s="21">
        <v>24</v>
      </c>
      <c r="F465" s="14">
        <f>VLOOKUP(C465,tbl_PRODUCTOS[],3,0)</f>
        <v>760</v>
      </c>
      <c r="G465" s="15">
        <f t="shared" si="7"/>
        <v>18240</v>
      </c>
      <c r="H465" s="16" t="str">
        <f>VLOOKUP(B465,tbl_CLIENTES[#Data],2,0)</f>
        <v>Tottus</v>
      </c>
      <c r="I465" s="16" t="str">
        <f>VLOOKUP(C465,tbl_PRODUCTOS[#Data],2,0)</f>
        <v>Galaxy S8</v>
      </c>
      <c r="J465" s="17" t="str">
        <f>VLOOKUP(B465,tbl_CLIENTES[#Data],3,0)</f>
        <v>Perú</v>
      </c>
      <c r="K465" s="17" t="str">
        <f>VLOOKUP(B465,tbl_CLIENTES[#Data],5,0)</f>
        <v>Dist 1</v>
      </c>
      <c r="L465" t="str">
        <f>VLOOKUP(MONTH(tbl_PEDIDOS[[#This Row],[FECHA]]),mtz_MESES,2,0
)</f>
        <v>Ago</v>
      </c>
    </row>
    <row r="466" spans="1:12" x14ac:dyDescent="0.25">
      <c r="A466" s="21">
        <v>465</v>
      </c>
      <c r="B466" t="s">
        <v>55</v>
      </c>
      <c r="C466" t="s">
        <v>45</v>
      </c>
      <c r="D466" s="20">
        <v>43692</v>
      </c>
      <c r="E466" s="21">
        <v>36</v>
      </c>
      <c r="F466" s="14">
        <f>VLOOKUP(C466,tbl_PRODUCTOS[],3,0)</f>
        <v>870</v>
      </c>
      <c r="G466" s="15">
        <f t="shared" si="7"/>
        <v>31320</v>
      </c>
      <c r="H466" s="16" t="str">
        <f>VLOOKUP(B466,tbl_CLIENTES[#Data],2,0)</f>
        <v>Disco</v>
      </c>
      <c r="I466" s="16" t="str">
        <f>VLOOKUP(C466,tbl_PRODUCTOS[#Data],2,0)</f>
        <v>Motorola G3</v>
      </c>
      <c r="J466" s="17" t="str">
        <f>VLOOKUP(B466,tbl_CLIENTES[#Data],3,0)</f>
        <v>Uruguay</v>
      </c>
      <c r="K466" s="17" t="str">
        <f>VLOOKUP(B466,tbl_CLIENTES[#Data],5,0)</f>
        <v>Dist 2</v>
      </c>
      <c r="L466" t="str">
        <f>VLOOKUP(MONTH(tbl_PEDIDOS[[#This Row],[FECHA]]),mtz_MESES,2,0
)</f>
        <v>Ago</v>
      </c>
    </row>
    <row r="467" spans="1:12" x14ac:dyDescent="0.25">
      <c r="A467" s="21">
        <v>466</v>
      </c>
      <c r="B467" t="s">
        <v>56</v>
      </c>
      <c r="C467" t="s">
        <v>3</v>
      </c>
      <c r="D467" s="20">
        <v>43692</v>
      </c>
      <c r="E467" s="21">
        <v>24</v>
      </c>
      <c r="F467" s="14">
        <f>VLOOKUP(C467,tbl_PRODUCTOS[],3,0)</f>
        <v>750</v>
      </c>
      <c r="G467" s="15">
        <f t="shared" si="7"/>
        <v>18000</v>
      </c>
      <c r="H467" s="16" t="str">
        <f>VLOOKUP(B467,tbl_CLIENTES[#Data],2,0)</f>
        <v>Tottus</v>
      </c>
      <c r="I467" s="16" t="str">
        <f>VLOOKUP(C467,tbl_PRODUCTOS[#Data],2,0)</f>
        <v>Iphone 9</v>
      </c>
      <c r="J467" s="17" t="str">
        <f>VLOOKUP(B467,tbl_CLIENTES[#Data],3,0)</f>
        <v>Perú</v>
      </c>
      <c r="K467" s="17" t="str">
        <f>VLOOKUP(B467,tbl_CLIENTES[#Data],5,0)</f>
        <v>Dist 1</v>
      </c>
      <c r="L467" t="str">
        <f>VLOOKUP(MONTH(tbl_PEDIDOS[[#This Row],[FECHA]]),mtz_MESES,2,0
)</f>
        <v>Ago</v>
      </c>
    </row>
    <row r="468" spans="1:12" x14ac:dyDescent="0.25">
      <c r="A468" s="21">
        <v>467</v>
      </c>
      <c r="B468" t="s">
        <v>58</v>
      </c>
      <c r="C468" t="s">
        <v>3</v>
      </c>
      <c r="D468" s="20">
        <v>43692</v>
      </c>
      <c r="E468" s="21">
        <v>24</v>
      </c>
      <c r="F468" s="14">
        <f>VLOOKUP(C468,tbl_PRODUCTOS[],3,0)</f>
        <v>750</v>
      </c>
      <c r="G468" s="15">
        <f t="shared" si="7"/>
        <v>18000</v>
      </c>
      <c r="H468" s="16" t="str">
        <f>VLOOKUP(B468,tbl_CLIENTES[#Data],2,0)</f>
        <v>Jumbo/Easy</v>
      </c>
      <c r="I468" s="16" t="str">
        <f>VLOOKUP(C468,tbl_PRODUCTOS[#Data],2,0)</f>
        <v>Iphone 9</v>
      </c>
      <c r="J468" s="17" t="str">
        <f>VLOOKUP(B468,tbl_CLIENTES[#Data],3,0)</f>
        <v>Argentina</v>
      </c>
      <c r="K468" s="17" t="str">
        <f>VLOOKUP(B468,tbl_CLIENTES[#Data],5,0)</f>
        <v>Dist 2</v>
      </c>
      <c r="L468" t="str">
        <f>VLOOKUP(MONTH(tbl_PEDIDOS[[#This Row],[FECHA]]),mtz_MESES,2,0
)</f>
        <v>Ago</v>
      </c>
    </row>
    <row r="469" spans="1:12" x14ac:dyDescent="0.25">
      <c r="A469" s="21">
        <v>468</v>
      </c>
      <c r="B469" t="s">
        <v>59</v>
      </c>
      <c r="C469" t="s">
        <v>45</v>
      </c>
      <c r="D469" s="20">
        <v>43692</v>
      </c>
      <c r="E469" s="21">
        <v>36</v>
      </c>
      <c r="F469" s="14">
        <f>VLOOKUP(C469,tbl_PRODUCTOS[],3,0)</f>
        <v>870</v>
      </c>
      <c r="G469" s="15">
        <f t="shared" si="7"/>
        <v>31320</v>
      </c>
      <c r="H469" s="16" t="str">
        <f>VLOOKUP(B469,tbl_CLIENTES[#Data],2,0)</f>
        <v>Unilago</v>
      </c>
      <c r="I469" s="16" t="str">
        <f>VLOOKUP(C469,tbl_PRODUCTOS[#Data],2,0)</f>
        <v>Motorola G3</v>
      </c>
      <c r="J469" s="17" t="str">
        <f>VLOOKUP(B469,tbl_CLIENTES[#Data],3,0)</f>
        <v>Colombia</v>
      </c>
      <c r="K469" s="17" t="str">
        <f>VLOOKUP(B469,tbl_CLIENTES[#Data],5,0)</f>
        <v>Dist 1</v>
      </c>
      <c r="L469" t="str">
        <f>VLOOKUP(MONTH(tbl_PEDIDOS[[#This Row],[FECHA]]),mtz_MESES,2,0
)</f>
        <v>Ago</v>
      </c>
    </row>
    <row r="470" spans="1:12" x14ac:dyDescent="0.25">
      <c r="A470" s="21">
        <v>469</v>
      </c>
      <c r="B470" t="s">
        <v>60</v>
      </c>
      <c r="C470" t="s">
        <v>3</v>
      </c>
      <c r="D470" s="20">
        <v>43692</v>
      </c>
      <c r="E470" s="21">
        <v>12</v>
      </c>
      <c r="F470" s="14">
        <f>VLOOKUP(C470,tbl_PRODUCTOS[],3,0)</f>
        <v>750</v>
      </c>
      <c r="G470" s="15">
        <f t="shared" si="7"/>
        <v>9000</v>
      </c>
      <c r="H470" s="16" t="str">
        <f>VLOOKUP(B470,tbl_CLIENTES[#Data],2,0)</f>
        <v>Ripley</v>
      </c>
      <c r="I470" s="16" t="str">
        <f>VLOOKUP(C470,tbl_PRODUCTOS[#Data],2,0)</f>
        <v>Iphone 9</v>
      </c>
      <c r="J470" s="17" t="str">
        <f>VLOOKUP(B470,tbl_CLIENTES[#Data],3,0)</f>
        <v>Chile</v>
      </c>
      <c r="K470" s="17" t="str">
        <f>VLOOKUP(B470,tbl_CLIENTES[#Data],5,0)</f>
        <v>Dist 2</v>
      </c>
      <c r="L470" t="str">
        <f>VLOOKUP(MONTH(tbl_PEDIDOS[[#This Row],[FECHA]]),mtz_MESES,2,0
)</f>
        <v>Ago</v>
      </c>
    </row>
    <row r="471" spans="1:12" x14ac:dyDescent="0.25">
      <c r="A471" s="21">
        <v>470</v>
      </c>
      <c r="B471" t="s">
        <v>59</v>
      </c>
      <c r="C471" t="s">
        <v>45</v>
      </c>
      <c r="D471" s="20">
        <v>43723</v>
      </c>
      <c r="E471" s="21">
        <v>36</v>
      </c>
      <c r="F471" s="14">
        <f>VLOOKUP(C471,tbl_PRODUCTOS[],3,0)</f>
        <v>870</v>
      </c>
      <c r="G471" s="15">
        <f t="shared" si="7"/>
        <v>31320</v>
      </c>
      <c r="H471" s="16" t="str">
        <f>VLOOKUP(B471,tbl_CLIENTES[#Data],2,0)</f>
        <v>Unilago</v>
      </c>
      <c r="I471" s="16" t="str">
        <f>VLOOKUP(C471,tbl_PRODUCTOS[#Data],2,0)</f>
        <v>Motorola G3</v>
      </c>
      <c r="J471" s="17" t="str">
        <f>VLOOKUP(B471,tbl_CLIENTES[#Data],3,0)</f>
        <v>Colombia</v>
      </c>
      <c r="K471" s="17" t="str">
        <f>VLOOKUP(B471,tbl_CLIENTES[#Data],5,0)</f>
        <v>Dist 1</v>
      </c>
      <c r="L471" t="str">
        <f>VLOOKUP(MONTH(tbl_PEDIDOS[[#This Row],[FECHA]]),mtz_MESES,2,0
)</f>
        <v>Sep</v>
      </c>
    </row>
    <row r="472" spans="1:12" x14ac:dyDescent="0.25">
      <c r="A472" s="21">
        <v>471</v>
      </c>
      <c r="B472" t="s">
        <v>60</v>
      </c>
      <c r="C472" t="s">
        <v>3</v>
      </c>
      <c r="D472" s="20">
        <v>43723</v>
      </c>
      <c r="E472" s="21">
        <v>36</v>
      </c>
      <c r="F472" s="14">
        <f>VLOOKUP(C472,tbl_PRODUCTOS[],3,0)</f>
        <v>750</v>
      </c>
      <c r="G472" s="15">
        <f t="shared" si="7"/>
        <v>27000</v>
      </c>
      <c r="H472" s="16" t="str">
        <f>VLOOKUP(B472,tbl_CLIENTES[#Data],2,0)</f>
        <v>Ripley</v>
      </c>
      <c r="I472" s="16" t="str">
        <f>VLOOKUP(C472,tbl_PRODUCTOS[#Data],2,0)</f>
        <v>Iphone 9</v>
      </c>
      <c r="J472" s="17" t="str">
        <f>VLOOKUP(B472,tbl_CLIENTES[#Data],3,0)</f>
        <v>Chile</v>
      </c>
      <c r="K472" s="17" t="str">
        <f>VLOOKUP(B472,tbl_CLIENTES[#Data],5,0)</f>
        <v>Dist 2</v>
      </c>
      <c r="L472" t="str">
        <f>VLOOKUP(MONTH(tbl_PEDIDOS[[#This Row],[FECHA]]),mtz_MESES,2,0
)</f>
        <v>Sep</v>
      </c>
    </row>
    <row r="473" spans="1:12" x14ac:dyDescent="0.25">
      <c r="A473" s="21">
        <v>472</v>
      </c>
      <c r="B473" t="s">
        <v>60</v>
      </c>
      <c r="C473" t="s">
        <v>46</v>
      </c>
      <c r="D473" s="20">
        <v>43723</v>
      </c>
      <c r="E473" s="21">
        <v>24</v>
      </c>
      <c r="F473" s="14">
        <f>VLOOKUP(C473,tbl_PRODUCTOS[],3,0)</f>
        <v>680</v>
      </c>
      <c r="G473" s="15">
        <f t="shared" si="7"/>
        <v>16320</v>
      </c>
      <c r="H473" s="16" t="str">
        <f>VLOOKUP(B473,tbl_CLIENTES[#Data],2,0)</f>
        <v>Ripley</v>
      </c>
      <c r="I473" s="16" t="str">
        <f>VLOOKUP(C473,tbl_PRODUCTOS[#Data],2,0)</f>
        <v>Sony</v>
      </c>
      <c r="J473" s="17" t="str">
        <f>VLOOKUP(B473,tbl_CLIENTES[#Data],3,0)</f>
        <v>Chile</v>
      </c>
      <c r="K473" s="17" t="str">
        <f>VLOOKUP(B473,tbl_CLIENTES[#Data],5,0)</f>
        <v>Dist 2</v>
      </c>
      <c r="L473" t="str">
        <f>VLOOKUP(MONTH(tbl_PEDIDOS[[#This Row],[FECHA]]),mtz_MESES,2,0
)</f>
        <v>Sep</v>
      </c>
    </row>
    <row r="474" spans="1:12" x14ac:dyDescent="0.25">
      <c r="A474" s="21">
        <v>473</v>
      </c>
      <c r="B474" t="s">
        <v>55</v>
      </c>
      <c r="C474" t="s">
        <v>46</v>
      </c>
      <c r="D474" s="20">
        <v>43723</v>
      </c>
      <c r="E474" s="21">
        <v>18</v>
      </c>
      <c r="F474" s="14">
        <f>VLOOKUP(C474,tbl_PRODUCTOS[],3,0)</f>
        <v>680</v>
      </c>
      <c r="G474" s="15">
        <f t="shared" si="7"/>
        <v>12240</v>
      </c>
      <c r="H474" s="16" t="str">
        <f>VLOOKUP(B474,tbl_CLIENTES[#Data],2,0)</f>
        <v>Disco</v>
      </c>
      <c r="I474" s="16" t="str">
        <f>VLOOKUP(C474,tbl_PRODUCTOS[#Data],2,0)</f>
        <v>Sony</v>
      </c>
      <c r="J474" s="17" t="str">
        <f>VLOOKUP(B474,tbl_CLIENTES[#Data],3,0)</f>
        <v>Uruguay</v>
      </c>
      <c r="K474" s="17" t="str">
        <f>VLOOKUP(B474,tbl_CLIENTES[#Data],5,0)</f>
        <v>Dist 2</v>
      </c>
      <c r="L474" t="str">
        <f>VLOOKUP(MONTH(tbl_PEDIDOS[[#This Row],[FECHA]]),mtz_MESES,2,0
)</f>
        <v>Sep</v>
      </c>
    </row>
    <row r="475" spans="1:12" x14ac:dyDescent="0.25">
      <c r="A475" s="21">
        <v>474</v>
      </c>
      <c r="B475" t="s">
        <v>54</v>
      </c>
      <c r="C475" t="s">
        <v>4</v>
      </c>
      <c r="D475" s="20">
        <v>43723</v>
      </c>
      <c r="E475" s="21">
        <v>12</v>
      </c>
      <c r="F475" s="14">
        <f>VLOOKUP(C475,tbl_PRODUCTOS[],3,0)</f>
        <v>980</v>
      </c>
      <c r="G475" s="15">
        <f t="shared" si="7"/>
        <v>11760</v>
      </c>
      <c r="H475" s="16" t="str">
        <f>VLOOKUP(B475,tbl_CLIENTES[#Data],2,0)</f>
        <v>Jumbo</v>
      </c>
      <c r="I475" s="16" t="str">
        <f>VLOOKUP(C475,tbl_PRODUCTOS[#Data],2,0)</f>
        <v>Iphone 10</v>
      </c>
      <c r="J475" s="17" t="str">
        <f>VLOOKUP(B475,tbl_CLIENTES[#Data],3,0)</f>
        <v>Chile</v>
      </c>
      <c r="K475" s="17" t="str">
        <f>VLOOKUP(B475,tbl_CLIENTES[#Data],5,0)</f>
        <v>Dist 2</v>
      </c>
      <c r="L475" t="str">
        <f>VLOOKUP(MONTH(tbl_PEDIDOS[[#This Row],[FECHA]]),mtz_MESES,2,0
)</f>
        <v>Sep</v>
      </c>
    </row>
    <row r="476" spans="1:12" x14ac:dyDescent="0.25">
      <c r="A476" s="21">
        <v>475</v>
      </c>
      <c r="B476" t="s">
        <v>54</v>
      </c>
      <c r="C476" t="s">
        <v>7</v>
      </c>
      <c r="D476" s="20">
        <v>43723</v>
      </c>
      <c r="E476" s="21">
        <v>24</v>
      </c>
      <c r="F476" s="14">
        <f>VLOOKUP(C476,tbl_PRODUCTOS[],3,0)</f>
        <v>760</v>
      </c>
      <c r="G476" s="15">
        <f t="shared" si="7"/>
        <v>18240</v>
      </c>
      <c r="H476" s="16" t="str">
        <f>VLOOKUP(B476,tbl_CLIENTES[#Data],2,0)</f>
        <v>Jumbo</v>
      </c>
      <c r="I476" s="16" t="str">
        <f>VLOOKUP(C476,tbl_PRODUCTOS[#Data],2,0)</f>
        <v>Motorola G2</v>
      </c>
      <c r="J476" s="17" t="str">
        <f>VLOOKUP(B476,tbl_CLIENTES[#Data],3,0)</f>
        <v>Chile</v>
      </c>
      <c r="K476" s="17" t="str">
        <f>VLOOKUP(B476,tbl_CLIENTES[#Data],5,0)</f>
        <v>Dist 2</v>
      </c>
      <c r="L476" t="str">
        <f>VLOOKUP(MONTH(tbl_PEDIDOS[[#This Row],[FECHA]]),mtz_MESES,2,0
)</f>
        <v>Sep</v>
      </c>
    </row>
    <row r="477" spans="1:12" x14ac:dyDescent="0.25">
      <c r="A477" s="21">
        <v>476</v>
      </c>
      <c r="B477" t="s">
        <v>54</v>
      </c>
      <c r="C477" t="s">
        <v>3</v>
      </c>
      <c r="D477" s="20">
        <v>43723</v>
      </c>
      <c r="E477" s="21">
        <v>24</v>
      </c>
      <c r="F477" s="14">
        <f>VLOOKUP(C477,tbl_PRODUCTOS[],3,0)</f>
        <v>750</v>
      </c>
      <c r="G477" s="15">
        <f t="shared" si="7"/>
        <v>18000</v>
      </c>
      <c r="H477" s="16" t="str">
        <f>VLOOKUP(B477,tbl_CLIENTES[#Data],2,0)</f>
        <v>Jumbo</v>
      </c>
      <c r="I477" s="16" t="str">
        <f>VLOOKUP(C477,tbl_PRODUCTOS[#Data],2,0)</f>
        <v>Iphone 9</v>
      </c>
      <c r="J477" s="17" t="str">
        <f>VLOOKUP(B477,tbl_CLIENTES[#Data],3,0)</f>
        <v>Chile</v>
      </c>
      <c r="K477" s="17" t="str">
        <f>VLOOKUP(B477,tbl_CLIENTES[#Data],5,0)</f>
        <v>Dist 2</v>
      </c>
      <c r="L477" t="str">
        <f>VLOOKUP(MONTH(tbl_PEDIDOS[[#This Row],[FECHA]]),mtz_MESES,2,0
)</f>
        <v>Sep</v>
      </c>
    </row>
    <row r="478" spans="1:12" x14ac:dyDescent="0.25">
      <c r="A478" s="21">
        <v>477</v>
      </c>
      <c r="B478" t="s">
        <v>55</v>
      </c>
      <c r="C478" t="s">
        <v>4</v>
      </c>
      <c r="D478" s="20">
        <v>43723</v>
      </c>
      <c r="E478" s="21">
        <v>18</v>
      </c>
      <c r="F478" s="14">
        <f>VLOOKUP(C478,tbl_PRODUCTOS[],3,0)</f>
        <v>980</v>
      </c>
      <c r="G478" s="15">
        <f t="shared" si="7"/>
        <v>17640</v>
      </c>
      <c r="H478" s="16" t="str">
        <f>VLOOKUP(B478,tbl_CLIENTES[#Data],2,0)</f>
        <v>Disco</v>
      </c>
      <c r="I478" s="16" t="str">
        <f>VLOOKUP(C478,tbl_PRODUCTOS[#Data],2,0)</f>
        <v>Iphone 10</v>
      </c>
      <c r="J478" s="17" t="str">
        <f>VLOOKUP(B478,tbl_CLIENTES[#Data],3,0)</f>
        <v>Uruguay</v>
      </c>
      <c r="K478" s="17" t="str">
        <f>VLOOKUP(B478,tbl_CLIENTES[#Data],5,0)</f>
        <v>Dist 2</v>
      </c>
      <c r="L478" t="str">
        <f>VLOOKUP(MONTH(tbl_PEDIDOS[[#This Row],[FECHA]]),mtz_MESES,2,0
)</f>
        <v>Sep</v>
      </c>
    </row>
    <row r="479" spans="1:12" x14ac:dyDescent="0.25">
      <c r="A479" s="21">
        <v>478</v>
      </c>
      <c r="B479" t="s">
        <v>55</v>
      </c>
      <c r="C479" t="s">
        <v>5</v>
      </c>
      <c r="D479" s="20">
        <v>43723</v>
      </c>
      <c r="E479" s="21">
        <v>24</v>
      </c>
      <c r="F479" s="14">
        <f>VLOOKUP(C479,tbl_PRODUCTOS[],3,0)</f>
        <v>760</v>
      </c>
      <c r="G479" s="15">
        <f t="shared" si="7"/>
        <v>18240</v>
      </c>
      <c r="H479" s="16" t="str">
        <f>VLOOKUP(B479,tbl_CLIENTES[#Data],2,0)</f>
        <v>Disco</v>
      </c>
      <c r="I479" s="16" t="str">
        <f>VLOOKUP(C479,tbl_PRODUCTOS[#Data],2,0)</f>
        <v>Galaxy S8</v>
      </c>
      <c r="J479" s="17" t="str">
        <f>VLOOKUP(B479,tbl_CLIENTES[#Data],3,0)</f>
        <v>Uruguay</v>
      </c>
      <c r="K479" s="17" t="str">
        <f>VLOOKUP(B479,tbl_CLIENTES[#Data],5,0)</f>
        <v>Dist 2</v>
      </c>
      <c r="L479" t="str">
        <f>VLOOKUP(MONTH(tbl_PEDIDOS[[#This Row],[FECHA]]),mtz_MESES,2,0
)</f>
        <v>Sep</v>
      </c>
    </row>
    <row r="480" spans="1:12" x14ac:dyDescent="0.25">
      <c r="A480" s="21">
        <v>479</v>
      </c>
      <c r="B480" t="s">
        <v>56</v>
      </c>
      <c r="C480" t="s">
        <v>6</v>
      </c>
      <c r="D480" s="20">
        <v>43723</v>
      </c>
      <c r="E480" s="21">
        <v>12</v>
      </c>
      <c r="F480" s="14">
        <f>VLOOKUP(C480,tbl_PRODUCTOS[],3,0)</f>
        <v>840</v>
      </c>
      <c r="G480" s="15">
        <f t="shared" si="7"/>
        <v>10080</v>
      </c>
      <c r="H480" s="16" t="str">
        <f>VLOOKUP(B480,tbl_CLIENTES[#Data],2,0)</f>
        <v>Tottus</v>
      </c>
      <c r="I480" s="16" t="str">
        <f>VLOOKUP(C480,tbl_PRODUCTOS[#Data],2,0)</f>
        <v>Galaxy S9</v>
      </c>
      <c r="J480" s="17" t="str">
        <f>VLOOKUP(B480,tbl_CLIENTES[#Data],3,0)</f>
        <v>Perú</v>
      </c>
      <c r="K480" s="17" t="str">
        <f>VLOOKUP(B480,tbl_CLIENTES[#Data],5,0)</f>
        <v>Dist 1</v>
      </c>
      <c r="L480" t="str">
        <f>VLOOKUP(MONTH(tbl_PEDIDOS[[#This Row],[FECHA]]),mtz_MESES,2,0
)</f>
        <v>Sep</v>
      </c>
    </row>
    <row r="481" spans="1:12" x14ac:dyDescent="0.25">
      <c r="A481" s="21">
        <v>480</v>
      </c>
      <c r="B481" t="s">
        <v>53</v>
      </c>
      <c r="C481" t="s">
        <v>3</v>
      </c>
      <c r="D481" s="20">
        <v>43723</v>
      </c>
      <c r="E481" s="21">
        <v>24</v>
      </c>
      <c r="F481" s="14">
        <f>VLOOKUP(C481,tbl_PRODUCTOS[],3,0)</f>
        <v>750</v>
      </c>
      <c r="G481" s="15">
        <f t="shared" si="7"/>
        <v>18000</v>
      </c>
      <c r="H481" s="16" t="str">
        <f>VLOOKUP(B481,tbl_CLIENTES[#Data],2,0)</f>
        <v>Éxito</v>
      </c>
      <c r="I481" s="16" t="str">
        <f>VLOOKUP(C481,tbl_PRODUCTOS[#Data],2,0)</f>
        <v>Iphone 9</v>
      </c>
      <c r="J481" s="17" t="str">
        <f>VLOOKUP(B481,tbl_CLIENTES[#Data],3,0)</f>
        <v>Colombia</v>
      </c>
      <c r="K481" s="17" t="str">
        <f>VLOOKUP(B481,tbl_CLIENTES[#Data],5,0)</f>
        <v>Dist 1</v>
      </c>
      <c r="L481" t="str">
        <f>VLOOKUP(MONTH(tbl_PEDIDOS[[#This Row],[FECHA]]),mtz_MESES,2,0
)</f>
        <v>Sep</v>
      </c>
    </row>
    <row r="482" spans="1:12" x14ac:dyDescent="0.25">
      <c r="A482" s="21">
        <v>481</v>
      </c>
      <c r="B482" t="s">
        <v>53</v>
      </c>
      <c r="C482" t="s">
        <v>4</v>
      </c>
      <c r="D482" s="20">
        <v>43723</v>
      </c>
      <c r="E482" s="21">
        <v>24</v>
      </c>
      <c r="F482" s="14">
        <f>VLOOKUP(C482,tbl_PRODUCTOS[],3,0)</f>
        <v>980</v>
      </c>
      <c r="G482" s="15">
        <f t="shared" si="7"/>
        <v>23520</v>
      </c>
      <c r="H482" s="16" t="str">
        <f>VLOOKUP(B482,tbl_CLIENTES[#Data],2,0)</f>
        <v>Éxito</v>
      </c>
      <c r="I482" s="16" t="str">
        <f>VLOOKUP(C482,tbl_PRODUCTOS[#Data],2,0)</f>
        <v>Iphone 10</v>
      </c>
      <c r="J482" s="17" t="str">
        <f>VLOOKUP(B482,tbl_CLIENTES[#Data],3,0)</f>
        <v>Colombia</v>
      </c>
      <c r="K482" s="17" t="str">
        <f>VLOOKUP(B482,tbl_CLIENTES[#Data],5,0)</f>
        <v>Dist 1</v>
      </c>
      <c r="L482" t="str">
        <f>VLOOKUP(MONTH(tbl_PEDIDOS[[#This Row],[FECHA]]),mtz_MESES,2,0
)</f>
        <v>Sep</v>
      </c>
    </row>
    <row r="483" spans="1:12" x14ac:dyDescent="0.25">
      <c r="A483" s="21">
        <v>482</v>
      </c>
      <c r="B483" t="s">
        <v>54</v>
      </c>
      <c r="C483" t="s">
        <v>44</v>
      </c>
      <c r="D483" s="20">
        <v>43723</v>
      </c>
      <c r="E483" s="21">
        <v>36</v>
      </c>
      <c r="F483" s="14">
        <f>VLOOKUP(C483,tbl_PRODUCTOS[],3,0)</f>
        <v>670</v>
      </c>
      <c r="G483" s="15">
        <f t="shared" si="7"/>
        <v>24120</v>
      </c>
      <c r="H483" s="16" t="str">
        <f>VLOOKUP(B483,tbl_CLIENTES[#Data],2,0)</f>
        <v>Jumbo</v>
      </c>
      <c r="I483" s="16" t="str">
        <f>VLOOKUP(C483,tbl_PRODUCTOS[#Data],2,0)</f>
        <v>Galaxy S7</v>
      </c>
      <c r="J483" s="17" t="str">
        <f>VLOOKUP(B483,tbl_CLIENTES[#Data],3,0)</f>
        <v>Chile</v>
      </c>
      <c r="K483" s="17" t="str">
        <f>VLOOKUP(B483,tbl_CLIENTES[#Data],5,0)</f>
        <v>Dist 2</v>
      </c>
      <c r="L483" t="str">
        <f>VLOOKUP(MONTH(tbl_PEDIDOS[[#This Row],[FECHA]]),mtz_MESES,2,0
)</f>
        <v>Sep</v>
      </c>
    </row>
    <row r="484" spans="1:12" x14ac:dyDescent="0.25">
      <c r="A484" s="21">
        <v>483</v>
      </c>
      <c r="B484" t="s">
        <v>54</v>
      </c>
      <c r="C484" t="s">
        <v>5</v>
      </c>
      <c r="D484" s="20">
        <v>43723</v>
      </c>
      <c r="E484" s="21">
        <v>36</v>
      </c>
      <c r="F484" s="14">
        <f>VLOOKUP(C484,tbl_PRODUCTOS[],3,0)</f>
        <v>760</v>
      </c>
      <c r="G484" s="15">
        <f t="shared" si="7"/>
        <v>27360</v>
      </c>
      <c r="H484" s="16" t="str">
        <f>VLOOKUP(B484,tbl_CLIENTES[#Data],2,0)</f>
        <v>Jumbo</v>
      </c>
      <c r="I484" s="16" t="str">
        <f>VLOOKUP(C484,tbl_PRODUCTOS[#Data],2,0)</f>
        <v>Galaxy S8</v>
      </c>
      <c r="J484" s="17" t="str">
        <f>VLOOKUP(B484,tbl_CLIENTES[#Data],3,0)</f>
        <v>Chile</v>
      </c>
      <c r="K484" s="17" t="str">
        <f>VLOOKUP(B484,tbl_CLIENTES[#Data],5,0)</f>
        <v>Dist 2</v>
      </c>
      <c r="L484" t="str">
        <f>VLOOKUP(MONTH(tbl_PEDIDOS[[#This Row],[FECHA]]),mtz_MESES,2,0
)</f>
        <v>Sep</v>
      </c>
    </row>
    <row r="485" spans="1:12" x14ac:dyDescent="0.25">
      <c r="A485" s="21">
        <v>484</v>
      </c>
      <c r="B485" t="s">
        <v>55</v>
      </c>
      <c r="C485" t="s">
        <v>45</v>
      </c>
      <c r="D485" s="20">
        <v>43723</v>
      </c>
      <c r="E485" s="21">
        <v>18</v>
      </c>
      <c r="F485" s="14">
        <f>VLOOKUP(C485,tbl_PRODUCTOS[],3,0)</f>
        <v>870</v>
      </c>
      <c r="G485" s="15">
        <f t="shared" si="7"/>
        <v>15660</v>
      </c>
      <c r="H485" s="16" t="str">
        <f>VLOOKUP(B485,tbl_CLIENTES[#Data],2,0)</f>
        <v>Disco</v>
      </c>
      <c r="I485" s="16" t="str">
        <f>VLOOKUP(C485,tbl_PRODUCTOS[#Data],2,0)</f>
        <v>Motorola G3</v>
      </c>
      <c r="J485" s="17" t="str">
        <f>VLOOKUP(B485,tbl_CLIENTES[#Data],3,0)</f>
        <v>Uruguay</v>
      </c>
      <c r="K485" s="17" t="str">
        <f>VLOOKUP(B485,tbl_CLIENTES[#Data],5,0)</f>
        <v>Dist 2</v>
      </c>
      <c r="L485" t="str">
        <f>VLOOKUP(MONTH(tbl_PEDIDOS[[#This Row],[FECHA]]),mtz_MESES,2,0
)</f>
        <v>Sep</v>
      </c>
    </row>
    <row r="486" spans="1:12" x14ac:dyDescent="0.25">
      <c r="A486" s="21">
        <v>485</v>
      </c>
      <c r="B486" t="s">
        <v>54</v>
      </c>
      <c r="C486" t="s">
        <v>46</v>
      </c>
      <c r="D486" s="20">
        <v>43723</v>
      </c>
      <c r="E486" s="21">
        <v>12</v>
      </c>
      <c r="F486" s="14">
        <f>VLOOKUP(C486,tbl_PRODUCTOS[],3,0)</f>
        <v>680</v>
      </c>
      <c r="G486" s="15">
        <f t="shared" si="7"/>
        <v>8160</v>
      </c>
      <c r="H486" s="16" t="str">
        <f>VLOOKUP(B486,tbl_CLIENTES[#Data],2,0)</f>
        <v>Jumbo</v>
      </c>
      <c r="I486" s="16" t="str">
        <f>VLOOKUP(C486,tbl_PRODUCTOS[#Data],2,0)</f>
        <v>Sony</v>
      </c>
      <c r="J486" s="17" t="str">
        <f>VLOOKUP(B486,tbl_CLIENTES[#Data],3,0)</f>
        <v>Chile</v>
      </c>
      <c r="K486" s="17" t="str">
        <f>VLOOKUP(B486,tbl_CLIENTES[#Data],5,0)</f>
        <v>Dist 2</v>
      </c>
      <c r="L486" t="str">
        <f>VLOOKUP(MONTH(tbl_PEDIDOS[[#This Row],[FECHA]]),mtz_MESES,2,0
)</f>
        <v>Sep</v>
      </c>
    </row>
    <row r="487" spans="1:12" x14ac:dyDescent="0.25">
      <c r="A487" s="21">
        <v>486</v>
      </c>
      <c r="B487" t="s">
        <v>55</v>
      </c>
      <c r="C487" t="s">
        <v>44</v>
      </c>
      <c r="D487" s="20">
        <v>43723</v>
      </c>
      <c r="E487" s="21">
        <v>36</v>
      </c>
      <c r="F487" s="14">
        <f>VLOOKUP(C487,tbl_PRODUCTOS[],3,0)</f>
        <v>670</v>
      </c>
      <c r="G487" s="15">
        <f t="shared" si="7"/>
        <v>24120</v>
      </c>
      <c r="H487" s="16" t="str">
        <f>VLOOKUP(B487,tbl_CLIENTES[#Data],2,0)</f>
        <v>Disco</v>
      </c>
      <c r="I487" s="16" t="str">
        <f>VLOOKUP(C487,tbl_PRODUCTOS[#Data],2,0)</f>
        <v>Galaxy S7</v>
      </c>
      <c r="J487" s="17" t="str">
        <f>VLOOKUP(B487,tbl_CLIENTES[#Data],3,0)</f>
        <v>Uruguay</v>
      </c>
      <c r="K487" s="17" t="str">
        <f>VLOOKUP(B487,tbl_CLIENTES[#Data],5,0)</f>
        <v>Dist 2</v>
      </c>
      <c r="L487" t="str">
        <f>VLOOKUP(MONTH(tbl_PEDIDOS[[#This Row],[FECHA]]),mtz_MESES,2,0
)</f>
        <v>Sep</v>
      </c>
    </row>
    <row r="488" spans="1:12" x14ac:dyDescent="0.25">
      <c r="A488" s="21">
        <v>487</v>
      </c>
      <c r="B488" t="s">
        <v>56</v>
      </c>
      <c r="C488" t="s">
        <v>5</v>
      </c>
      <c r="D488" s="20">
        <v>43723</v>
      </c>
      <c r="E488" s="21">
        <v>36</v>
      </c>
      <c r="F488" s="14">
        <f>VLOOKUP(C488,tbl_PRODUCTOS[],3,0)</f>
        <v>760</v>
      </c>
      <c r="G488" s="15">
        <f t="shared" si="7"/>
        <v>27360</v>
      </c>
      <c r="H488" s="16" t="str">
        <f>VLOOKUP(B488,tbl_CLIENTES[#Data],2,0)</f>
        <v>Tottus</v>
      </c>
      <c r="I488" s="16" t="str">
        <f>VLOOKUP(C488,tbl_PRODUCTOS[#Data],2,0)</f>
        <v>Galaxy S8</v>
      </c>
      <c r="J488" s="17" t="str">
        <f>VLOOKUP(B488,tbl_CLIENTES[#Data],3,0)</f>
        <v>Perú</v>
      </c>
      <c r="K488" s="17" t="str">
        <f>VLOOKUP(B488,tbl_CLIENTES[#Data],5,0)</f>
        <v>Dist 1</v>
      </c>
      <c r="L488" t="str">
        <f>VLOOKUP(MONTH(tbl_PEDIDOS[[#This Row],[FECHA]]),mtz_MESES,2,0
)</f>
        <v>Sep</v>
      </c>
    </row>
    <row r="489" spans="1:12" x14ac:dyDescent="0.25">
      <c r="A489" s="21">
        <v>488</v>
      </c>
      <c r="B489" t="s">
        <v>56</v>
      </c>
      <c r="C489" t="s">
        <v>45</v>
      </c>
      <c r="D489" s="20">
        <v>43723</v>
      </c>
      <c r="E489" s="21">
        <v>18</v>
      </c>
      <c r="F489" s="14">
        <f>VLOOKUP(C489,tbl_PRODUCTOS[],3,0)</f>
        <v>870</v>
      </c>
      <c r="G489" s="15">
        <f t="shared" si="7"/>
        <v>15660</v>
      </c>
      <c r="H489" s="16" t="str">
        <f>VLOOKUP(B489,tbl_CLIENTES[#Data],2,0)</f>
        <v>Tottus</v>
      </c>
      <c r="I489" s="16" t="str">
        <f>VLOOKUP(C489,tbl_PRODUCTOS[#Data],2,0)</f>
        <v>Motorola G3</v>
      </c>
      <c r="J489" s="17" t="str">
        <f>VLOOKUP(B489,tbl_CLIENTES[#Data],3,0)</f>
        <v>Perú</v>
      </c>
      <c r="K489" s="17" t="str">
        <f>VLOOKUP(B489,tbl_CLIENTES[#Data],5,0)</f>
        <v>Dist 1</v>
      </c>
      <c r="L489" t="str">
        <f>VLOOKUP(MONTH(tbl_PEDIDOS[[#This Row],[FECHA]]),mtz_MESES,2,0
)</f>
        <v>Sep</v>
      </c>
    </row>
    <row r="490" spans="1:12" x14ac:dyDescent="0.25">
      <c r="A490" s="21">
        <v>489</v>
      </c>
      <c r="B490" t="s">
        <v>56</v>
      </c>
      <c r="C490" t="s">
        <v>3</v>
      </c>
      <c r="D490" s="20">
        <v>43723</v>
      </c>
      <c r="E490" s="21">
        <v>12</v>
      </c>
      <c r="F490" s="14">
        <f>VLOOKUP(C490,tbl_PRODUCTOS[],3,0)</f>
        <v>750</v>
      </c>
      <c r="G490" s="15">
        <f t="shared" si="7"/>
        <v>9000</v>
      </c>
      <c r="H490" s="16" t="str">
        <f>VLOOKUP(B490,tbl_CLIENTES[#Data],2,0)</f>
        <v>Tottus</v>
      </c>
      <c r="I490" s="16" t="str">
        <f>VLOOKUP(C490,tbl_PRODUCTOS[#Data],2,0)</f>
        <v>Iphone 9</v>
      </c>
      <c r="J490" s="17" t="str">
        <f>VLOOKUP(B490,tbl_CLIENTES[#Data],3,0)</f>
        <v>Perú</v>
      </c>
      <c r="K490" s="17" t="str">
        <f>VLOOKUP(B490,tbl_CLIENTES[#Data],5,0)</f>
        <v>Dist 1</v>
      </c>
      <c r="L490" t="str">
        <f>VLOOKUP(MONTH(tbl_PEDIDOS[[#This Row],[FECHA]]),mtz_MESES,2,0
)</f>
        <v>Sep</v>
      </c>
    </row>
    <row r="491" spans="1:12" x14ac:dyDescent="0.25">
      <c r="A491" s="21">
        <v>490</v>
      </c>
      <c r="B491" t="s">
        <v>57</v>
      </c>
      <c r="C491" t="s">
        <v>46</v>
      </c>
      <c r="D491" s="20">
        <v>43723</v>
      </c>
      <c r="E491" s="21">
        <v>24</v>
      </c>
      <c r="F491" s="14">
        <f>VLOOKUP(C491,tbl_PRODUCTOS[],3,0)</f>
        <v>680</v>
      </c>
      <c r="G491" s="15">
        <f t="shared" si="7"/>
        <v>16320</v>
      </c>
      <c r="H491" s="16" t="str">
        <f>VLOOKUP(B491,tbl_CLIENTES[#Data],2,0)</f>
        <v>Megamaxi</v>
      </c>
      <c r="I491" s="16" t="str">
        <f>VLOOKUP(C491,tbl_PRODUCTOS[#Data],2,0)</f>
        <v>Sony</v>
      </c>
      <c r="J491" s="17" t="str">
        <f>VLOOKUP(B491,tbl_CLIENTES[#Data],3,0)</f>
        <v>Ecuador</v>
      </c>
      <c r="K491" s="17" t="str">
        <f>VLOOKUP(B491,tbl_CLIENTES[#Data],5,0)</f>
        <v>Dist 1</v>
      </c>
      <c r="L491" t="str">
        <f>VLOOKUP(MONTH(tbl_PEDIDOS[[#This Row],[FECHA]]),mtz_MESES,2,0
)</f>
        <v>Sep</v>
      </c>
    </row>
    <row r="492" spans="1:12" x14ac:dyDescent="0.25">
      <c r="A492" s="21">
        <v>491</v>
      </c>
      <c r="B492" t="s">
        <v>58</v>
      </c>
      <c r="C492" t="s">
        <v>46</v>
      </c>
      <c r="D492" s="20">
        <v>43723</v>
      </c>
      <c r="E492" s="21">
        <v>18</v>
      </c>
      <c r="F492" s="14">
        <f>VLOOKUP(C492,tbl_PRODUCTOS[],3,0)</f>
        <v>680</v>
      </c>
      <c r="G492" s="15">
        <f t="shared" si="7"/>
        <v>12240</v>
      </c>
      <c r="H492" s="16" t="str">
        <f>VLOOKUP(B492,tbl_CLIENTES[#Data],2,0)</f>
        <v>Jumbo/Easy</v>
      </c>
      <c r="I492" s="16" t="str">
        <f>VLOOKUP(C492,tbl_PRODUCTOS[#Data],2,0)</f>
        <v>Sony</v>
      </c>
      <c r="J492" s="17" t="str">
        <f>VLOOKUP(B492,tbl_CLIENTES[#Data],3,0)</f>
        <v>Argentina</v>
      </c>
      <c r="K492" s="17" t="str">
        <f>VLOOKUP(B492,tbl_CLIENTES[#Data],5,0)</f>
        <v>Dist 2</v>
      </c>
      <c r="L492" t="str">
        <f>VLOOKUP(MONTH(tbl_PEDIDOS[[#This Row],[FECHA]]),mtz_MESES,2,0
)</f>
        <v>Sep</v>
      </c>
    </row>
    <row r="493" spans="1:12" x14ac:dyDescent="0.25">
      <c r="A493" s="21">
        <v>492</v>
      </c>
      <c r="B493" t="s">
        <v>59</v>
      </c>
      <c r="C493" t="s">
        <v>4</v>
      </c>
      <c r="D493" s="20">
        <v>43723</v>
      </c>
      <c r="E493" s="21">
        <v>24</v>
      </c>
      <c r="F493" s="14">
        <f>VLOOKUP(C493,tbl_PRODUCTOS[],3,0)</f>
        <v>980</v>
      </c>
      <c r="G493" s="15">
        <f t="shared" si="7"/>
        <v>23520</v>
      </c>
      <c r="H493" s="16" t="str">
        <f>VLOOKUP(B493,tbl_CLIENTES[#Data],2,0)</f>
        <v>Unilago</v>
      </c>
      <c r="I493" s="16" t="str">
        <f>VLOOKUP(C493,tbl_PRODUCTOS[#Data],2,0)</f>
        <v>Iphone 10</v>
      </c>
      <c r="J493" s="17" t="str">
        <f>VLOOKUP(B493,tbl_CLIENTES[#Data],3,0)</f>
        <v>Colombia</v>
      </c>
      <c r="K493" s="17" t="str">
        <f>VLOOKUP(B493,tbl_CLIENTES[#Data],5,0)</f>
        <v>Dist 1</v>
      </c>
      <c r="L493" t="str">
        <f>VLOOKUP(MONTH(tbl_PEDIDOS[[#This Row],[FECHA]]),mtz_MESES,2,0
)</f>
        <v>Sep</v>
      </c>
    </row>
    <row r="494" spans="1:12" x14ac:dyDescent="0.25">
      <c r="A494" s="21">
        <v>493</v>
      </c>
      <c r="B494" t="s">
        <v>60</v>
      </c>
      <c r="C494" t="s">
        <v>6</v>
      </c>
      <c r="D494" s="20">
        <v>43723</v>
      </c>
      <c r="E494" s="21">
        <v>12</v>
      </c>
      <c r="F494" s="14">
        <f>VLOOKUP(C494,tbl_PRODUCTOS[],3,0)</f>
        <v>840</v>
      </c>
      <c r="G494" s="15">
        <f t="shared" si="7"/>
        <v>10080</v>
      </c>
      <c r="H494" s="16" t="str">
        <f>VLOOKUP(B494,tbl_CLIENTES[#Data],2,0)</f>
        <v>Ripley</v>
      </c>
      <c r="I494" s="16" t="str">
        <f>VLOOKUP(C494,tbl_PRODUCTOS[#Data],2,0)</f>
        <v>Galaxy S9</v>
      </c>
      <c r="J494" s="17" t="str">
        <f>VLOOKUP(B494,tbl_CLIENTES[#Data],3,0)</f>
        <v>Chile</v>
      </c>
      <c r="K494" s="17" t="str">
        <f>VLOOKUP(B494,tbl_CLIENTES[#Data],5,0)</f>
        <v>Dist 2</v>
      </c>
      <c r="L494" t="str">
        <f>VLOOKUP(MONTH(tbl_PEDIDOS[[#This Row],[FECHA]]),mtz_MESES,2,0
)</f>
        <v>Sep</v>
      </c>
    </row>
    <row r="495" spans="1:12" x14ac:dyDescent="0.25">
      <c r="A495" s="21">
        <v>494</v>
      </c>
      <c r="B495" t="s">
        <v>55</v>
      </c>
      <c r="C495" t="s">
        <v>4</v>
      </c>
      <c r="D495" s="20">
        <v>43753</v>
      </c>
      <c r="E495" s="21">
        <v>18</v>
      </c>
      <c r="F495" s="14">
        <f>VLOOKUP(C495,tbl_PRODUCTOS[],3,0)</f>
        <v>980</v>
      </c>
      <c r="G495" s="15">
        <f t="shared" si="7"/>
        <v>17640</v>
      </c>
      <c r="H495" s="16" t="str">
        <f>VLOOKUP(B495,tbl_CLIENTES[#Data],2,0)</f>
        <v>Disco</v>
      </c>
      <c r="I495" s="16" t="str">
        <f>VLOOKUP(C495,tbl_PRODUCTOS[#Data],2,0)</f>
        <v>Iphone 10</v>
      </c>
      <c r="J495" s="17" t="str">
        <f>VLOOKUP(B495,tbl_CLIENTES[#Data],3,0)</f>
        <v>Uruguay</v>
      </c>
      <c r="K495" s="17" t="str">
        <f>VLOOKUP(B495,tbl_CLIENTES[#Data],5,0)</f>
        <v>Dist 2</v>
      </c>
      <c r="L495" t="str">
        <f>VLOOKUP(MONTH(tbl_PEDIDOS[[#This Row],[FECHA]]),mtz_MESES,2,0
)</f>
        <v>Oct</v>
      </c>
    </row>
    <row r="496" spans="1:12" x14ac:dyDescent="0.25">
      <c r="A496" s="21">
        <v>495</v>
      </c>
      <c r="B496" t="s">
        <v>54</v>
      </c>
      <c r="C496" t="s">
        <v>5</v>
      </c>
      <c r="D496" s="20">
        <v>43753</v>
      </c>
      <c r="E496" s="21">
        <v>24</v>
      </c>
      <c r="F496" s="14">
        <f>VLOOKUP(C496,tbl_PRODUCTOS[],3,0)</f>
        <v>760</v>
      </c>
      <c r="G496" s="15">
        <f t="shared" si="7"/>
        <v>18240</v>
      </c>
      <c r="H496" s="16" t="str">
        <f>VLOOKUP(B496,tbl_CLIENTES[#Data],2,0)</f>
        <v>Jumbo</v>
      </c>
      <c r="I496" s="16" t="str">
        <f>VLOOKUP(C496,tbl_PRODUCTOS[#Data],2,0)</f>
        <v>Galaxy S8</v>
      </c>
      <c r="J496" s="17" t="str">
        <f>VLOOKUP(B496,tbl_CLIENTES[#Data],3,0)</f>
        <v>Chile</v>
      </c>
      <c r="K496" s="17" t="str">
        <f>VLOOKUP(B496,tbl_CLIENTES[#Data],5,0)</f>
        <v>Dist 2</v>
      </c>
      <c r="L496" t="str">
        <f>VLOOKUP(MONTH(tbl_PEDIDOS[[#This Row],[FECHA]]),mtz_MESES,2,0
)</f>
        <v>Oct</v>
      </c>
    </row>
    <row r="497" spans="1:12" x14ac:dyDescent="0.25">
      <c r="A497" s="21">
        <v>496</v>
      </c>
      <c r="B497" t="s">
        <v>54</v>
      </c>
      <c r="C497" t="s">
        <v>7</v>
      </c>
      <c r="D497" s="20">
        <v>43753</v>
      </c>
      <c r="E497" s="21">
        <v>12</v>
      </c>
      <c r="F497" s="14">
        <f>VLOOKUP(C497,tbl_PRODUCTOS[],3,0)</f>
        <v>760</v>
      </c>
      <c r="G497" s="15">
        <f t="shared" si="7"/>
        <v>9120</v>
      </c>
      <c r="H497" s="16" t="str">
        <f>VLOOKUP(B497,tbl_CLIENTES[#Data],2,0)</f>
        <v>Jumbo</v>
      </c>
      <c r="I497" s="16" t="str">
        <f>VLOOKUP(C497,tbl_PRODUCTOS[#Data],2,0)</f>
        <v>Motorola G2</v>
      </c>
      <c r="J497" s="17" t="str">
        <f>VLOOKUP(B497,tbl_CLIENTES[#Data],3,0)</f>
        <v>Chile</v>
      </c>
      <c r="K497" s="17" t="str">
        <f>VLOOKUP(B497,tbl_CLIENTES[#Data],5,0)</f>
        <v>Dist 2</v>
      </c>
      <c r="L497" t="str">
        <f>VLOOKUP(MONTH(tbl_PEDIDOS[[#This Row],[FECHA]]),mtz_MESES,2,0
)</f>
        <v>Oct</v>
      </c>
    </row>
    <row r="498" spans="1:12" x14ac:dyDescent="0.25">
      <c r="A498" s="21">
        <v>497</v>
      </c>
      <c r="B498" t="s">
        <v>54</v>
      </c>
      <c r="C498" t="s">
        <v>6</v>
      </c>
      <c r="D498" s="20">
        <v>43753</v>
      </c>
      <c r="E498" s="21">
        <v>24</v>
      </c>
      <c r="F498" s="14">
        <f>VLOOKUP(C498,tbl_PRODUCTOS[],3,0)</f>
        <v>840</v>
      </c>
      <c r="G498" s="15">
        <f t="shared" si="7"/>
        <v>20160</v>
      </c>
      <c r="H498" s="16" t="str">
        <f>VLOOKUP(B498,tbl_CLIENTES[#Data],2,0)</f>
        <v>Jumbo</v>
      </c>
      <c r="I498" s="16" t="str">
        <f>VLOOKUP(C498,tbl_PRODUCTOS[#Data],2,0)</f>
        <v>Galaxy S9</v>
      </c>
      <c r="J498" s="17" t="str">
        <f>VLOOKUP(B498,tbl_CLIENTES[#Data],3,0)</f>
        <v>Chile</v>
      </c>
      <c r="K498" s="17" t="str">
        <f>VLOOKUP(B498,tbl_CLIENTES[#Data],5,0)</f>
        <v>Dist 2</v>
      </c>
      <c r="L498" t="str">
        <f>VLOOKUP(MONTH(tbl_PEDIDOS[[#This Row],[FECHA]]),mtz_MESES,2,0
)</f>
        <v>Oct</v>
      </c>
    </row>
    <row r="499" spans="1:12" x14ac:dyDescent="0.25">
      <c r="A499" s="21">
        <v>498</v>
      </c>
      <c r="B499" t="s">
        <v>55</v>
      </c>
      <c r="C499" t="s">
        <v>3</v>
      </c>
      <c r="D499" s="20">
        <v>43753</v>
      </c>
      <c r="E499" s="21">
        <v>24</v>
      </c>
      <c r="F499" s="14">
        <f>VLOOKUP(C499,tbl_PRODUCTOS[],3,0)</f>
        <v>750</v>
      </c>
      <c r="G499" s="15">
        <f t="shared" si="7"/>
        <v>18000</v>
      </c>
      <c r="H499" s="16" t="str">
        <f>VLOOKUP(B499,tbl_CLIENTES[#Data],2,0)</f>
        <v>Disco</v>
      </c>
      <c r="I499" s="16" t="str">
        <f>VLOOKUP(C499,tbl_PRODUCTOS[#Data],2,0)</f>
        <v>Iphone 9</v>
      </c>
      <c r="J499" s="17" t="str">
        <f>VLOOKUP(B499,tbl_CLIENTES[#Data],3,0)</f>
        <v>Uruguay</v>
      </c>
      <c r="K499" s="17" t="str">
        <f>VLOOKUP(B499,tbl_CLIENTES[#Data],5,0)</f>
        <v>Dist 2</v>
      </c>
      <c r="L499" t="str">
        <f>VLOOKUP(MONTH(tbl_PEDIDOS[[#This Row],[FECHA]]),mtz_MESES,2,0
)</f>
        <v>Oct</v>
      </c>
    </row>
    <row r="500" spans="1:12" x14ac:dyDescent="0.25">
      <c r="A500" s="21">
        <v>499</v>
      </c>
      <c r="B500" t="s">
        <v>55</v>
      </c>
      <c r="C500" t="s">
        <v>46</v>
      </c>
      <c r="D500" s="20">
        <v>43753</v>
      </c>
      <c r="E500" s="21">
        <v>24</v>
      </c>
      <c r="F500" s="14">
        <f>VLOOKUP(C500,tbl_PRODUCTOS[],3,0)</f>
        <v>680</v>
      </c>
      <c r="G500" s="15">
        <f t="shared" si="7"/>
        <v>16320</v>
      </c>
      <c r="H500" s="16" t="str">
        <f>VLOOKUP(B500,tbl_CLIENTES[#Data],2,0)</f>
        <v>Disco</v>
      </c>
      <c r="I500" s="16" t="str">
        <f>VLOOKUP(C500,tbl_PRODUCTOS[#Data],2,0)</f>
        <v>Sony</v>
      </c>
      <c r="J500" s="17" t="str">
        <f>VLOOKUP(B500,tbl_CLIENTES[#Data],3,0)</f>
        <v>Uruguay</v>
      </c>
      <c r="K500" s="17" t="str">
        <f>VLOOKUP(B500,tbl_CLIENTES[#Data],5,0)</f>
        <v>Dist 2</v>
      </c>
      <c r="L500" t="str">
        <f>VLOOKUP(MONTH(tbl_PEDIDOS[[#This Row],[FECHA]]),mtz_MESES,2,0
)</f>
        <v>Oct</v>
      </c>
    </row>
    <row r="501" spans="1:12" x14ac:dyDescent="0.25">
      <c r="A501" s="21">
        <v>500</v>
      </c>
      <c r="B501" t="s">
        <v>56</v>
      </c>
      <c r="C501" t="s">
        <v>46</v>
      </c>
      <c r="D501" s="20">
        <v>43753</v>
      </c>
      <c r="E501" s="21">
        <v>18</v>
      </c>
      <c r="F501" s="14">
        <f>VLOOKUP(C501,tbl_PRODUCTOS[],3,0)</f>
        <v>680</v>
      </c>
      <c r="G501" s="15">
        <f t="shared" si="7"/>
        <v>12240</v>
      </c>
      <c r="H501" s="16" t="str">
        <f>VLOOKUP(B501,tbl_CLIENTES[#Data],2,0)</f>
        <v>Tottus</v>
      </c>
      <c r="I501" s="16" t="str">
        <f>VLOOKUP(C501,tbl_PRODUCTOS[#Data],2,0)</f>
        <v>Sony</v>
      </c>
      <c r="J501" s="17" t="str">
        <f>VLOOKUP(B501,tbl_CLIENTES[#Data],3,0)</f>
        <v>Perú</v>
      </c>
      <c r="K501" s="17" t="str">
        <f>VLOOKUP(B501,tbl_CLIENTES[#Data],5,0)</f>
        <v>Dist 1</v>
      </c>
      <c r="L501" t="str">
        <f>VLOOKUP(MONTH(tbl_PEDIDOS[[#This Row],[FECHA]]),mtz_MESES,2,0
)</f>
        <v>Oct</v>
      </c>
    </row>
    <row r="502" spans="1:12" x14ac:dyDescent="0.25">
      <c r="A502" s="21">
        <v>501</v>
      </c>
      <c r="B502" t="s">
        <v>53</v>
      </c>
      <c r="C502" t="s">
        <v>4</v>
      </c>
      <c r="D502" s="20">
        <v>43753</v>
      </c>
      <c r="E502" s="21">
        <v>12</v>
      </c>
      <c r="F502" s="14">
        <f>VLOOKUP(C502,tbl_PRODUCTOS[],3,0)</f>
        <v>980</v>
      </c>
      <c r="G502" s="15">
        <f t="shared" si="7"/>
        <v>11760</v>
      </c>
      <c r="H502" s="16" t="str">
        <f>VLOOKUP(B502,tbl_CLIENTES[#Data],2,0)</f>
        <v>Éxito</v>
      </c>
      <c r="I502" s="16" t="str">
        <f>VLOOKUP(C502,tbl_PRODUCTOS[#Data],2,0)</f>
        <v>Iphone 10</v>
      </c>
      <c r="J502" s="17" t="str">
        <f>VLOOKUP(B502,tbl_CLIENTES[#Data],3,0)</f>
        <v>Colombia</v>
      </c>
      <c r="K502" s="17" t="str">
        <f>VLOOKUP(B502,tbl_CLIENTES[#Data],5,0)</f>
        <v>Dist 1</v>
      </c>
      <c r="L502" t="str">
        <f>VLOOKUP(MONTH(tbl_PEDIDOS[[#This Row],[FECHA]]),mtz_MESES,2,0
)</f>
        <v>Oct</v>
      </c>
    </row>
    <row r="503" spans="1:12" x14ac:dyDescent="0.25">
      <c r="A503" s="21">
        <v>502</v>
      </c>
      <c r="B503" t="s">
        <v>53</v>
      </c>
      <c r="C503" t="s">
        <v>44</v>
      </c>
      <c r="D503" s="20">
        <v>43753</v>
      </c>
      <c r="E503" s="21">
        <v>24</v>
      </c>
      <c r="F503" s="14">
        <f>VLOOKUP(C503,tbl_PRODUCTOS[],3,0)</f>
        <v>670</v>
      </c>
      <c r="G503" s="15">
        <f t="shared" si="7"/>
        <v>16080</v>
      </c>
      <c r="H503" s="16" t="str">
        <f>VLOOKUP(B503,tbl_CLIENTES[#Data],2,0)</f>
        <v>Éxito</v>
      </c>
      <c r="I503" s="16" t="str">
        <f>VLOOKUP(C503,tbl_PRODUCTOS[#Data],2,0)</f>
        <v>Galaxy S7</v>
      </c>
      <c r="J503" s="17" t="str">
        <f>VLOOKUP(B503,tbl_CLIENTES[#Data],3,0)</f>
        <v>Colombia</v>
      </c>
      <c r="K503" s="17" t="str">
        <f>VLOOKUP(B503,tbl_CLIENTES[#Data],5,0)</f>
        <v>Dist 1</v>
      </c>
      <c r="L503" t="str">
        <f>VLOOKUP(MONTH(tbl_PEDIDOS[[#This Row],[FECHA]]),mtz_MESES,2,0
)</f>
        <v>Oct</v>
      </c>
    </row>
    <row r="504" spans="1:12" x14ac:dyDescent="0.25">
      <c r="A504" s="21">
        <v>503</v>
      </c>
      <c r="B504" t="s">
        <v>54</v>
      </c>
      <c r="C504" t="s">
        <v>45</v>
      </c>
      <c r="D504" s="20">
        <v>43753</v>
      </c>
      <c r="E504" s="21">
        <v>12</v>
      </c>
      <c r="F504" s="14">
        <f>VLOOKUP(C504,tbl_PRODUCTOS[],3,0)</f>
        <v>870</v>
      </c>
      <c r="G504" s="15">
        <f t="shared" si="7"/>
        <v>10440</v>
      </c>
      <c r="H504" s="16" t="str">
        <f>VLOOKUP(B504,tbl_CLIENTES[#Data],2,0)</f>
        <v>Jumbo</v>
      </c>
      <c r="I504" s="16" t="str">
        <f>VLOOKUP(C504,tbl_PRODUCTOS[#Data],2,0)</f>
        <v>Motorola G3</v>
      </c>
      <c r="J504" s="17" t="str">
        <f>VLOOKUP(B504,tbl_CLIENTES[#Data],3,0)</f>
        <v>Chile</v>
      </c>
      <c r="K504" s="17" t="str">
        <f>VLOOKUP(B504,tbl_CLIENTES[#Data],5,0)</f>
        <v>Dist 2</v>
      </c>
      <c r="L504" t="str">
        <f>VLOOKUP(MONTH(tbl_PEDIDOS[[#This Row],[FECHA]]),mtz_MESES,2,0
)</f>
        <v>Oct</v>
      </c>
    </row>
    <row r="505" spans="1:12" x14ac:dyDescent="0.25">
      <c r="A505" s="21">
        <v>504</v>
      </c>
      <c r="B505" t="s">
        <v>56</v>
      </c>
      <c r="C505" t="s">
        <v>4</v>
      </c>
      <c r="D505" s="20">
        <v>43753</v>
      </c>
      <c r="E505" s="21">
        <v>12</v>
      </c>
      <c r="F505" s="14">
        <f>VLOOKUP(C505,tbl_PRODUCTOS[],3,0)</f>
        <v>980</v>
      </c>
      <c r="G505" s="15">
        <f t="shared" si="7"/>
        <v>11760</v>
      </c>
      <c r="H505" s="16" t="str">
        <f>VLOOKUP(B505,tbl_CLIENTES[#Data],2,0)</f>
        <v>Tottus</v>
      </c>
      <c r="I505" s="16" t="str">
        <f>VLOOKUP(C505,tbl_PRODUCTOS[#Data],2,0)</f>
        <v>Iphone 10</v>
      </c>
      <c r="J505" s="17" t="str">
        <f>VLOOKUP(B505,tbl_CLIENTES[#Data],3,0)</f>
        <v>Perú</v>
      </c>
      <c r="K505" s="17" t="str">
        <f>VLOOKUP(B505,tbl_CLIENTES[#Data],5,0)</f>
        <v>Dist 1</v>
      </c>
      <c r="L505" t="str">
        <f>VLOOKUP(MONTH(tbl_PEDIDOS[[#This Row],[FECHA]]),mtz_MESES,2,0
)</f>
        <v>Oct</v>
      </c>
    </row>
    <row r="506" spans="1:12" x14ac:dyDescent="0.25">
      <c r="A506" s="21">
        <v>505</v>
      </c>
      <c r="B506" t="s">
        <v>57</v>
      </c>
      <c r="C506" t="s">
        <v>6</v>
      </c>
      <c r="D506" s="20">
        <v>43753</v>
      </c>
      <c r="E506" s="21">
        <v>24</v>
      </c>
      <c r="F506" s="14">
        <f>VLOOKUP(C506,tbl_PRODUCTOS[],3,0)</f>
        <v>840</v>
      </c>
      <c r="G506" s="15">
        <f t="shared" si="7"/>
        <v>20160</v>
      </c>
      <c r="H506" s="16" t="str">
        <f>VLOOKUP(B506,tbl_CLIENTES[#Data],2,0)</f>
        <v>Megamaxi</v>
      </c>
      <c r="I506" s="16" t="str">
        <f>VLOOKUP(C506,tbl_PRODUCTOS[#Data],2,0)</f>
        <v>Galaxy S9</v>
      </c>
      <c r="J506" s="17" t="str">
        <f>VLOOKUP(B506,tbl_CLIENTES[#Data],3,0)</f>
        <v>Ecuador</v>
      </c>
      <c r="K506" s="17" t="str">
        <f>VLOOKUP(B506,tbl_CLIENTES[#Data],5,0)</f>
        <v>Dist 1</v>
      </c>
      <c r="L506" t="str">
        <f>VLOOKUP(MONTH(tbl_PEDIDOS[[#This Row],[FECHA]]),mtz_MESES,2,0
)</f>
        <v>Oct</v>
      </c>
    </row>
    <row r="507" spans="1:12" x14ac:dyDescent="0.25">
      <c r="A507" s="21">
        <v>506</v>
      </c>
      <c r="B507" t="s">
        <v>58</v>
      </c>
      <c r="C507" t="s">
        <v>3</v>
      </c>
      <c r="D507" s="20">
        <v>43753</v>
      </c>
      <c r="E507" s="21">
        <v>24</v>
      </c>
      <c r="F507" s="14">
        <f>VLOOKUP(C507,tbl_PRODUCTOS[],3,0)</f>
        <v>750</v>
      </c>
      <c r="G507" s="15">
        <f t="shared" si="7"/>
        <v>18000</v>
      </c>
      <c r="H507" s="16" t="str">
        <f>VLOOKUP(B507,tbl_CLIENTES[#Data],2,0)</f>
        <v>Jumbo/Easy</v>
      </c>
      <c r="I507" s="16" t="str">
        <f>VLOOKUP(C507,tbl_PRODUCTOS[#Data],2,0)</f>
        <v>Iphone 9</v>
      </c>
      <c r="J507" s="17" t="str">
        <f>VLOOKUP(B507,tbl_CLIENTES[#Data],3,0)</f>
        <v>Argentina</v>
      </c>
      <c r="K507" s="17" t="str">
        <f>VLOOKUP(B507,tbl_CLIENTES[#Data],5,0)</f>
        <v>Dist 2</v>
      </c>
      <c r="L507" t="str">
        <f>VLOOKUP(MONTH(tbl_PEDIDOS[[#This Row],[FECHA]]),mtz_MESES,2,0
)</f>
        <v>Oct</v>
      </c>
    </row>
    <row r="508" spans="1:12" x14ac:dyDescent="0.25">
      <c r="A508" s="21">
        <v>507</v>
      </c>
      <c r="B508" t="s">
        <v>59</v>
      </c>
      <c r="C508" t="s">
        <v>4</v>
      </c>
      <c r="D508" s="20">
        <v>43753</v>
      </c>
      <c r="E508" s="21">
        <v>24</v>
      </c>
      <c r="F508" s="14">
        <f>VLOOKUP(C508,tbl_PRODUCTOS[],3,0)</f>
        <v>980</v>
      </c>
      <c r="G508" s="15">
        <f t="shared" si="7"/>
        <v>23520</v>
      </c>
      <c r="H508" s="16" t="str">
        <f>VLOOKUP(B508,tbl_CLIENTES[#Data],2,0)</f>
        <v>Unilago</v>
      </c>
      <c r="I508" s="16" t="str">
        <f>VLOOKUP(C508,tbl_PRODUCTOS[#Data],2,0)</f>
        <v>Iphone 10</v>
      </c>
      <c r="J508" s="17" t="str">
        <f>VLOOKUP(B508,tbl_CLIENTES[#Data],3,0)</f>
        <v>Colombia</v>
      </c>
      <c r="K508" s="17" t="str">
        <f>VLOOKUP(B508,tbl_CLIENTES[#Data],5,0)</f>
        <v>Dist 1</v>
      </c>
      <c r="L508" t="str">
        <f>VLOOKUP(MONTH(tbl_PEDIDOS[[#This Row],[FECHA]]),mtz_MESES,2,0
)</f>
        <v>Oct</v>
      </c>
    </row>
    <row r="509" spans="1:12" x14ac:dyDescent="0.25">
      <c r="A509" s="21">
        <v>508</v>
      </c>
      <c r="B509" t="s">
        <v>60</v>
      </c>
      <c r="C509" t="s">
        <v>5</v>
      </c>
      <c r="D509" s="20">
        <v>43753</v>
      </c>
      <c r="E509" s="21">
        <v>36</v>
      </c>
      <c r="F509" s="14">
        <f>VLOOKUP(C509,tbl_PRODUCTOS[],3,0)</f>
        <v>760</v>
      </c>
      <c r="G509" s="15">
        <f t="shared" si="7"/>
        <v>27360</v>
      </c>
      <c r="H509" s="16" t="str">
        <f>VLOOKUP(B509,tbl_CLIENTES[#Data],2,0)</f>
        <v>Ripley</v>
      </c>
      <c r="I509" s="16" t="str">
        <f>VLOOKUP(C509,tbl_PRODUCTOS[#Data],2,0)</f>
        <v>Galaxy S8</v>
      </c>
      <c r="J509" s="17" t="str">
        <f>VLOOKUP(B509,tbl_CLIENTES[#Data],3,0)</f>
        <v>Chile</v>
      </c>
      <c r="K509" s="17" t="str">
        <f>VLOOKUP(B509,tbl_CLIENTES[#Data],5,0)</f>
        <v>Dist 2</v>
      </c>
      <c r="L509" t="str">
        <f>VLOOKUP(MONTH(tbl_PEDIDOS[[#This Row],[FECHA]]),mtz_MESES,2,0
)</f>
        <v>Oct</v>
      </c>
    </row>
    <row r="510" spans="1:12" x14ac:dyDescent="0.25">
      <c r="A510" s="21">
        <v>509</v>
      </c>
      <c r="B510" t="s">
        <v>60</v>
      </c>
      <c r="C510" t="s">
        <v>46</v>
      </c>
      <c r="D510" s="20">
        <v>43753</v>
      </c>
      <c r="E510" s="21">
        <v>36</v>
      </c>
      <c r="F510" s="14">
        <f>VLOOKUP(C510,tbl_PRODUCTOS[],3,0)</f>
        <v>680</v>
      </c>
      <c r="G510" s="15">
        <f t="shared" si="7"/>
        <v>24480</v>
      </c>
      <c r="H510" s="16" t="str">
        <f>VLOOKUP(B510,tbl_CLIENTES[#Data],2,0)</f>
        <v>Ripley</v>
      </c>
      <c r="I510" s="16" t="str">
        <f>VLOOKUP(C510,tbl_PRODUCTOS[#Data],2,0)</f>
        <v>Sony</v>
      </c>
      <c r="J510" s="17" t="str">
        <f>VLOOKUP(B510,tbl_CLIENTES[#Data],3,0)</f>
        <v>Chile</v>
      </c>
      <c r="K510" s="17" t="str">
        <f>VLOOKUP(B510,tbl_CLIENTES[#Data],5,0)</f>
        <v>Dist 2</v>
      </c>
      <c r="L510" t="str">
        <f>VLOOKUP(MONTH(tbl_PEDIDOS[[#This Row],[FECHA]]),mtz_MESES,2,0
)</f>
        <v>Oct</v>
      </c>
    </row>
    <row r="511" spans="1:12" x14ac:dyDescent="0.25">
      <c r="A511" s="21">
        <v>510</v>
      </c>
      <c r="B511" t="s">
        <v>55</v>
      </c>
      <c r="C511" t="s">
        <v>6</v>
      </c>
      <c r="D511" s="20">
        <v>43753</v>
      </c>
      <c r="E511" s="21">
        <v>24</v>
      </c>
      <c r="F511" s="14">
        <f>VLOOKUP(C511,tbl_PRODUCTOS[],3,0)</f>
        <v>840</v>
      </c>
      <c r="G511" s="15">
        <f t="shared" si="7"/>
        <v>20160</v>
      </c>
      <c r="H511" s="16" t="str">
        <f>VLOOKUP(B511,tbl_CLIENTES[#Data],2,0)</f>
        <v>Disco</v>
      </c>
      <c r="I511" s="16" t="str">
        <f>VLOOKUP(C511,tbl_PRODUCTOS[#Data],2,0)</f>
        <v>Galaxy S9</v>
      </c>
      <c r="J511" s="17" t="str">
        <f>VLOOKUP(B511,tbl_CLIENTES[#Data],3,0)</f>
        <v>Uruguay</v>
      </c>
      <c r="K511" s="17" t="str">
        <f>VLOOKUP(B511,tbl_CLIENTES[#Data],5,0)</f>
        <v>Dist 2</v>
      </c>
      <c r="L511" t="str">
        <f>VLOOKUP(MONTH(tbl_PEDIDOS[[#This Row],[FECHA]]),mtz_MESES,2,0
)</f>
        <v>Oct</v>
      </c>
    </row>
    <row r="512" spans="1:12" x14ac:dyDescent="0.25">
      <c r="A512" s="21">
        <v>511</v>
      </c>
      <c r="B512" t="s">
        <v>54</v>
      </c>
      <c r="C512" t="s">
        <v>3</v>
      </c>
      <c r="D512" s="20">
        <v>43753</v>
      </c>
      <c r="E512" s="21">
        <v>24</v>
      </c>
      <c r="F512" s="14">
        <f>VLOOKUP(C512,tbl_PRODUCTOS[],3,0)</f>
        <v>750</v>
      </c>
      <c r="G512" s="15">
        <f t="shared" si="7"/>
        <v>18000</v>
      </c>
      <c r="H512" s="16" t="str">
        <f>VLOOKUP(B512,tbl_CLIENTES[#Data],2,0)</f>
        <v>Jumbo</v>
      </c>
      <c r="I512" s="16" t="str">
        <f>VLOOKUP(C512,tbl_PRODUCTOS[#Data],2,0)</f>
        <v>Iphone 9</v>
      </c>
      <c r="J512" s="17" t="str">
        <f>VLOOKUP(B512,tbl_CLIENTES[#Data],3,0)</f>
        <v>Chile</v>
      </c>
      <c r="K512" s="17" t="str">
        <f>VLOOKUP(B512,tbl_CLIENTES[#Data],5,0)</f>
        <v>Dist 2</v>
      </c>
      <c r="L512" t="str">
        <f>VLOOKUP(MONTH(tbl_PEDIDOS[[#This Row],[FECHA]]),mtz_MESES,2,0
)</f>
        <v>Oct</v>
      </c>
    </row>
    <row r="513" spans="1:12" x14ac:dyDescent="0.25">
      <c r="A513" s="21">
        <v>512</v>
      </c>
      <c r="B513" t="s">
        <v>53</v>
      </c>
      <c r="C513" t="s">
        <v>6</v>
      </c>
      <c r="D513" s="20">
        <v>43753</v>
      </c>
      <c r="E513" s="21">
        <v>24</v>
      </c>
      <c r="F513" s="14">
        <f>VLOOKUP(C513,tbl_PRODUCTOS[],3,0)</f>
        <v>840</v>
      </c>
      <c r="G513" s="15">
        <f t="shared" si="7"/>
        <v>20160</v>
      </c>
      <c r="H513" s="16" t="str">
        <f>VLOOKUP(B513,tbl_CLIENTES[#Data],2,0)</f>
        <v>Éxito</v>
      </c>
      <c r="I513" s="16" t="str">
        <f>VLOOKUP(C513,tbl_PRODUCTOS[#Data],2,0)</f>
        <v>Galaxy S9</v>
      </c>
      <c r="J513" s="17" t="str">
        <f>VLOOKUP(B513,tbl_CLIENTES[#Data],3,0)</f>
        <v>Colombia</v>
      </c>
      <c r="K513" s="17" t="str">
        <f>VLOOKUP(B513,tbl_CLIENTES[#Data],5,0)</f>
        <v>Dist 1</v>
      </c>
      <c r="L513" t="str">
        <f>VLOOKUP(MONTH(tbl_PEDIDOS[[#This Row],[FECHA]]),mtz_MESES,2,0
)</f>
        <v>Oct</v>
      </c>
    </row>
    <row r="514" spans="1:12" x14ac:dyDescent="0.25">
      <c r="A514" s="21">
        <v>513</v>
      </c>
      <c r="B514" t="s">
        <v>53</v>
      </c>
      <c r="C514" t="s">
        <v>3</v>
      </c>
      <c r="D514" s="20">
        <v>43753</v>
      </c>
      <c r="E514" s="21">
        <v>18</v>
      </c>
      <c r="F514" s="14">
        <f>VLOOKUP(C514,tbl_PRODUCTOS[],3,0)</f>
        <v>750</v>
      </c>
      <c r="G514" s="15">
        <f t="shared" ref="G514:G561" si="8">E514*F514</f>
        <v>13500</v>
      </c>
      <c r="H514" s="16" t="str">
        <f>VLOOKUP(B514,tbl_CLIENTES[#Data],2,0)</f>
        <v>Éxito</v>
      </c>
      <c r="I514" s="16" t="str">
        <f>VLOOKUP(C514,tbl_PRODUCTOS[#Data],2,0)</f>
        <v>Iphone 9</v>
      </c>
      <c r="J514" s="17" t="str">
        <f>VLOOKUP(B514,tbl_CLIENTES[#Data],3,0)</f>
        <v>Colombia</v>
      </c>
      <c r="K514" s="17" t="str">
        <f>VLOOKUP(B514,tbl_CLIENTES[#Data],5,0)</f>
        <v>Dist 1</v>
      </c>
      <c r="L514" t="str">
        <f>VLOOKUP(MONTH(tbl_PEDIDOS[[#This Row],[FECHA]]),mtz_MESES,2,0
)</f>
        <v>Oct</v>
      </c>
    </row>
    <row r="515" spans="1:12" x14ac:dyDescent="0.25">
      <c r="A515" s="21">
        <v>514</v>
      </c>
      <c r="B515" t="s">
        <v>59</v>
      </c>
      <c r="C515" t="s">
        <v>6</v>
      </c>
      <c r="D515" s="20">
        <v>43784</v>
      </c>
      <c r="E515" s="21">
        <v>24</v>
      </c>
      <c r="F515" s="14">
        <f>VLOOKUP(C515,tbl_PRODUCTOS[],3,0)</f>
        <v>840</v>
      </c>
      <c r="G515" s="15">
        <f t="shared" si="8"/>
        <v>20160</v>
      </c>
      <c r="H515" s="16" t="str">
        <f>VLOOKUP(B515,tbl_CLIENTES[#Data],2,0)</f>
        <v>Unilago</v>
      </c>
      <c r="I515" s="16" t="str">
        <f>VLOOKUP(C515,tbl_PRODUCTOS[#Data],2,0)</f>
        <v>Galaxy S9</v>
      </c>
      <c r="J515" s="17" t="str">
        <f>VLOOKUP(B515,tbl_CLIENTES[#Data],3,0)</f>
        <v>Colombia</v>
      </c>
      <c r="K515" s="17" t="str">
        <f>VLOOKUP(B515,tbl_CLIENTES[#Data],5,0)</f>
        <v>Dist 1</v>
      </c>
      <c r="L515" t="str">
        <f>VLOOKUP(MONTH(tbl_PEDIDOS[[#This Row],[FECHA]]),mtz_MESES,2,0
)</f>
        <v>Nov</v>
      </c>
    </row>
    <row r="516" spans="1:12" x14ac:dyDescent="0.25">
      <c r="A516" s="21">
        <v>515</v>
      </c>
      <c r="B516" t="s">
        <v>60</v>
      </c>
      <c r="C516" t="s">
        <v>3</v>
      </c>
      <c r="D516" s="20">
        <v>43784</v>
      </c>
      <c r="E516" s="21">
        <v>24</v>
      </c>
      <c r="F516" s="14">
        <f>VLOOKUP(C516,tbl_PRODUCTOS[],3,0)</f>
        <v>750</v>
      </c>
      <c r="G516" s="15">
        <f t="shared" si="8"/>
        <v>18000</v>
      </c>
      <c r="H516" s="16" t="str">
        <f>VLOOKUP(B516,tbl_CLIENTES[#Data],2,0)</f>
        <v>Ripley</v>
      </c>
      <c r="I516" s="16" t="str">
        <f>VLOOKUP(C516,tbl_PRODUCTOS[#Data],2,0)</f>
        <v>Iphone 9</v>
      </c>
      <c r="J516" s="17" t="str">
        <f>VLOOKUP(B516,tbl_CLIENTES[#Data],3,0)</f>
        <v>Chile</v>
      </c>
      <c r="K516" s="17" t="str">
        <f>VLOOKUP(B516,tbl_CLIENTES[#Data],5,0)</f>
        <v>Dist 2</v>
      </c>
      <c r="L516" t="str">
        <f>VLOOKUP(MONTH(tbl_PEDIDOS[[#This Row],[FECHA]]),mtz_MESES,2,0
)</f>
        <v>Nov</v>
      </c>
    </row>
    <row r="517" spans="1:12" x14ac:dyDescent="0.25">
      <c r="A517" s="21">
        <v>516</v>
      </c>
      <c r="B517" t="s">
        <v>60</v>
      </c>
      <c r="C517" t="s">
        <v>4</v>
      </c>
      <c r="D517" s="20">
        <v>43784</v>
      </c>
      <c r="E517" s="21">
        <v>18</v>
      </c>
      <c r="F517" s="14">
        <f>VLOOKUP(C517,tbl_PRODUCTOS[],3,0)</f>
        <v>980</v>
      </c>
      <c r="G517" s="15">
        <f t="shared" si="8"/>
        <v>17640</v>
      </c>
      <c r="H517" s="16" t="str">
        <f>VLOOKUP(B517,tbl_CLIENTES[#Data],2,0)</f>
        <v>Ripley</v>
      </c>
      <c r="I517" s="16" t="str">
        <f>VLOOKUP(C517,tbl_PRODUCTOS[#Data],2,0)</f>
        <v>Iphone 10</v>
      </c>
      <c r="J517" s="17" t="str">
        <f>VLOOKUP(B517,tbl_CLIENTES[#Data],3,0)</f>
        <v>Chile</v>
      </c>
      <c r="K517" s="17" t="str">
        <f>VLOOKUP(B517,tbl_CLIENTES[#Data],5,0)</f>
        <v>Dist 2</v>
      </c>
      <c r="L517" t="str">
        <f>VLOOKUP(MONTH(tbl_PEDIDOS[[#This Row],[FECHA]]),mtz_MESES,2,0
)</f>
        <v>Nov</v>
      </c>
    </row>
    <row r="518" spans="1:12" x14ac:dyDescent="0.25">
      <c r="A518" s="21">
        <v>517</v>
      </c>
      <c r="B518" t="s">
        <v>55</v>
      </c>
      <c r="C518" t="s">
        <v>5</v>
      </c>
      <c r="D518" s="20">
        <v>43784</v>
      </c>
      <c r="E518" s="21">
        <v>24</v>
      </c>
      <c r="F518" s="14">
        <f>VLOOKUP(C518,tbl_PRODUCTOS[],3,0)</f>
        <v>760</v>
      </c>
      <c r="G518" s="15">
        <f t="shared" si="8"/>
        <v>18240</v>
      </c>
      <c r="H518" s="16" t="str">
        <f>VLOOKUP(B518,tbl_CLIENTES[#Data],2,0)</f>
        <v>Disco</v>
      </c>
      <c r="I518" s="16" t="str">
        <f>VLOOKUP(C518,tbl_PRODUCTOS[#Data],2,0)</f>
        <v>Galaxy S8</v>
      </c>
      <c r="J518" s="17" t="str">
        <f>VLOOKUP(B518,tbl_CLIENTES[#Data],3,0)</f>
        <v>Uruguay</v>
      </c>
      <c r="K518" s="17" t="str">
        <f>VLOOKUP(B518,tbl_CLIENTES[#Data],5,0)</f>
        <v>Dist 2</v>
      </c>
      <c r="L518" t="str">
        <f>VLOOKUP(MONTH(tbl_PEDIDOS[[#This Row],[FECHA]]),mtz_MESES,2,0
)</f>
        <v>Nov</v>
      </c>
    </row>
    <row r="519" spans="1:12" x14ac:dyDescent="0.25">
      <c r="A519" s="21">
        <v>518</v>
      </c>
      <c r="B519" t="s">
        <v>54</v>
      </c>
      <c r="C519" t="s">
        <v>6</v>
      </c>
      <c r="D519" s="20">
        <v>43784</v>
      </c>
      <c r="E519" s="21">
        <v>12</v>
      </c>
      <c r="F519" s="14">
        <f>VLOOKUP(C519,tbl_PRODUCTOS[],3,0)</f>
        <v>840</v>
      </c>
      <c r="G519" s="15">
        <f t="shared" si="8"/>
        <v>10080</v>
      </c>
      <c r="H519" s="16" t="str">
        <f>VLOOKUP(B519,tbl_CLIENTES[#Data],2,0)</f>
        <v>Jumbo</v>
      </c>
      <c r="I519" s="16" t="str">
        <f>VLOOKUP(C519,tbl_PRODUCTOS[#Data],2,0)</f>
        <v>Galaxy S9</v>
      </c>
      <c r="J519" s="17" t="str">
        <f>VLOOKUP(B519,tbl_CLIENTES[#Data],3,0)</f>
        <v>Chile</v>
      </c>
      <c r="K519" s="17" t="str">
        <f>VLOOKUP(B519,tbl_CLIENTES[#Data],5,0)</f>
        <v>Dist 2</v>
      </c>
      <c r="L519" t="str">
        <f>VLOOKUP(MONTH(tbl_PEDIDOS[[#This Row],[FECHA]]),mtz_MESES,2,0
)</f>
        <v>Nov</v>
      </c>
    </row>
    <row r="520" spans="1:12" x14ac:dyDescent="0.25">
      <c r="A520" s="21">
        <v>519</v>
      </c>
      <c r="B520" t="s">
        <v>54</v>
      </c>
      <c r="C520" t="s">
        <v>3</v>
      </c>
      <c r="D520" s="20">
        <v>43784</v>
      </c>
      <c r="E520" s="21">
        <v>24</v>
      </c>
      <c r="F520" s="14">
        <f>VLOOKUP(C520,tbl_PRODUCTOS[],3,0)</f>
        <v>750</v>
      </c>
      <c r="G520" s="15">
        <f t="shared" si="8"/>
        <v>18000</v>
      </c>
      <c r="H520" s="16" t="str">
        <f>VLOOKUP(B520,tbl_CLIENTES[#Data],2,0)</f>
        <v>Jumbo</v>
      </c>
      <c r="I520" s="16" t="str">
        <f>VLOOKUP(C520,tbl_PRODUCTOS[#Data],2,0)</f>
        <v>Iphone 9</v>
      </c>
      <c r="J520" s="17" t="str">
        <f>VLOOKUP(B520,tbl_CLIENTES[#Data],3,0)</f>
        <v>Chile</v>
      </c>
      <c r="K520" s="17" t="str">
        <f>VLOOKUP(B520,tbl_CLIENTES[#Data],5,0)</f>
        <v>Dist 2</v>
      </c>
      <c r="L520" t="str">
        <f>VLOOKUP(MONTH(tbl_PEDIDOS[[#This Row],[FECHA]]),mtz_MESES,2,0
)</f>
        <v>Nov</v>
      </c>
    </row>
    <row r="521" spans="1:12" x14ac:dyDescent="0.25">
      <c r="A521" s="21">
        <v>520</v>
      </c>
      <c r="B521" t="s">
        <v>54</v>
      </c>
      <c r="C521" t="s">
        <v>4</v>
      </c>
      <c r="D521" s="20">
        <v>43784</v>
      </c>
      <c r="E521" s="21">
        <v>24</v>
      </c>
      <c r="F521" s="14">
        <f>VLOOKUP(C521,tbl_PRODUCTOS[],3,0)</f>
        <v>980</v>
      </c>
      <c r="G521" s="15">
        <f t="shared" si="8"/>
        <v>23520</v>
      </c>
      <c r="H521" s="16" t="str">
        <f>VLOOKUP(B521,tbl_CLIENTES[#Data],2,0)</f>
        <v>Jumbo</v>
      </c>
      <c r="I521" s="16" t="str">
        <f>VLOOKUP(C521,tbl_PRODUCTOS[#Data],2,0)</f>
        <v>Iphone 10</v>
      </c>
      <c r="J521" s="17" t="str">
        <f>VLOOKUP(B521,tbl_CLIENTES[#Data],3,0)</f>
        <v>Chile</v>
      </c>
      <c r="K521" s="17" t="str">
        <f>VLOOKUP(B521,tbl_CLIENTES[#Data],5,0)</f>
        <v>Dist 2</v>
      </c>
      <c r="L521" t="str">
        <f>VLOOKUP(MONTH(tbl_PEDIDOS[[#This Row],[FECHA]]),mtz_MESES,2,0
)</f>
        <v>Nov</v>
      </c>
    </row>
    <row r="522" spans="1:12" x14ac:dyDescent="0.25">
      <c r="A522" s="21">
        <v>521</v>
      </c>
      <c r="B522" t="s">
        <v>55</v>
      </c>
      <c r="C522" t="s">
        <v>44</v>
      </c>
      <c r="D522" s="20">
        <v>43784</v>
      </c>
      <c r="E522" s="21">
        <v>36</v>
      </c>
      <c r="F522" s="14">
        <f>VLOOKUP(C522,tbl_PRODUCTOS[],3,0)</f>
        <v>670</v>
      </c>
      <c r="G522" s="15">
        <f t="shared" si="8"/>
        <v>24120</v>
      </c>
      <c r="H522" s="16" t="str">
        <f>VLOOKUP(B522,tbl_CLIENTES[#Data],2,0)</f>
        <v>Disco</v>
      </c>
      <c r="I522" s="16" t="str">
        <f>VLOOKUP(C522,tbl_PRODUCTOS[#Data],2,0)</f>
        <v>Galaxy S7</v>
      </c>
      <c r="J522" s="17" t="str">
        <f>VLOOKUP(B522,tbl_CLIENTES[#Data],3,0)</f>
        <v>Uruguay</v>
      </c>
      <c r="K522" s="17" t="str">
        <f>VLOOKUP(B522,tbl_CLIENTES[#Data],5,0)</f>
        <v>Dist 2</v>
      </c>
      <c r="L522" t="str">
        <f>VLOOKUP(MONTH(tbl_PEDIDOS[[#This Row],[FECHA]]),mtz_MESES,2,0
)</f>
        <v>Nov</v>
      </c>
    </row>
    <row r="523" spans="1:12" x14ac:dyDescent="0.25">
      <c r="A523" s="21">
        <v>522</v>
      </c>
      <c r="B523" t="s">
        <v>56</v>
      </c>
      <c r="C523" t="s">
        <v>6</v>
      </c>
      <c r="D523" s="20">
        <v>43784</v>
      </c>
      <c r="E523" s="21">
        <v>24</v>
      </c>
      <c r="F523" s="14">
        <f>VLOOKUP(C523,tbl_PRODUCTOS[],3,0)</f>
        <v>840</v>
      </c>
      <c r="G523" s="15">
        <f t="shared" si="8"/>
        <v>20160</v>
      </c>
      <c r="H523" s="16" t="str">
        <f>VLOOKUP(B523,tbl_CLIENTES[#Data],2,0)</f>
        <v>Tottus</v>
      </c>
      <c r="I523" s="16" t="str">
        <f>VLOOKUP(C523,tbl_PRODUCTOS[#Data],2,0)</f>
        <v>Galaxy S9</v>
      </c>
      <c r="J523" s="17" t="str">
        <f>VLOOKUP(B523,tbl_CLIENTES[#Data],3,0)</f>
        <v>Perú</v>
      </c>
      <c r="K523" s="17" t="str">
        <f>VLOOKUP(B523,tbl_CLIENTES[#Data],5,0)</f>
        <v>Dist 1</v>
      </c>
      <c r="L523" t="str">
        <f>VLOOKUP(MONTH(tbl_PEDIDOS[[#This Row],[FECHA]]),mtz_MESES,2,0
)</f>
        <v>Nov</v>
      </c>
    </row>
    <row r="524" spans="1:12" x14ac:dyDescent="0.25">
      <c r="A524" s="21">
        <v>523</v>
      </c>
      <c r="B524" t="s">
        <v>53</v>
      </c>
      <c r="C524" t="s">
        <v>45</v>
      </c>
      <c r="D524" s="20">
        <v>43784</v>
      </c>
      <c r="E524" s="21">
        <v>18</v>
      </c>
      <c r="F524" s="14">
        <f>VLOOKUP(C524,tbl_PRODUCTOS[],3,0)</f>
        <v>870</v>
      </c>
      <c r="G524" s="15">
        <f t="shared" si="8"/>
        <v>15660</v>
      </c>
      <c r="H524" s="16" t="str">
        <f>VLOOKUP(B524,tbl_CLIENTES[#Data],2,0)</f>
        <v>Éxito</v>
      </c>
      <c r="I524" s="16" t="str">
        <f>VLOOKUP(C524,tbl_PRODUCTOS[#Data],2,0)</f>
        <v>Motorola G3</v>
      </c>
      <c r="J524" s="17" t="str">
        <f>VLOOKUP(B524,tbl_CLIENTES[#Data],3,0)</f>
        <v>Colombia</v>
      </c>
      <c r="K524" s="17" t="str">
        <f>VLOOKUP(B524,tbl_CLIENTES[#Data],5,0)</f>
        <v>Dist 1</v>
      </c>
      <c r="L524" t="str">
        <f>VLOOKUP(MONTH(tbl_PEDIDOS[[#This Row],[FECHA]]),mtz_MESES,2,0
)</f>
        <v>Nov</v>
      </c>
    </row>
    <row r="525" spans="1:12" x14ac:dyDescent="0.25">
      <c r="A525" s="21">
        <v>524</v>
      </c>
      <c r="B525" t="s">
        <v>53</v>
      </c>
      <c r="C525" t="s">
        <v>3</v>
      </c>
      <c r="D525" s="20">
        <v>43784</v>
      </c>
      <c r="E525" s="21">
        <v>24</v>
      </c>
      <c r="F525" s="14">
        <f>VLOOKUP(C525,tbl_PRODUCTOS[],3,0)</f>
        <v>750</v>
      </c>
      <c r="G525" s="15">
        <f t="shared" si="8"/>
        <v>18000</v>
      </c>
      <c r="H525" s="16" t="str">
        <f>VLOOKUP(B525,tbl_CLIENTES[#Data],2,0)</f>
        <v>Éxito</v>
      </c>
      <c r="I525" s="16" t="str">
        <f>VLOOKUP(C525,tbl_PRODUCTOS[#Data],2,0)</f>
        <v>Iphone 9</v>
      </c>
      <c r="J525" s="17" t="str">
        <f>VLOOKUP(B525,tbl_CLIENTES[#Data],3,0)</f>
        <v>Colombia</v>
      </c>
      <c r="K525" s="17" t="str">
        <f>VLOOKUP(B525,tbl_CLIENTES[#Data],5,0)</f>
        <v>Dist 1</v>
      </c>
      <c r="L525" t="str">
        <f>VLOOKUP(MONTH(tbl_PEDIDOS[[#This Row],[FECHA]]),mtz_MESES,2,0
)</f>
        <v>Nov</v>
      </c>
    </row>
    <row r="526" spans="1:12" x14ac:dyDescent="0.25">
      <c r="A526" s="21">
        <v>525</v>
      </c>
      <c r="B526" t="s">
        <v>54</v>
      </c>
      <c r="C526" t="s">
        <v>46</v>
      </c>
      <c r="D526" s="20">
        <v>43784</v>
      </c>
      <c r="E526" s="21">
        <v>12</v>
      </c>
      <c r="F526" s="14">
        <f>VLOOKUP(C526,tbl_PRODUCTOS[],3,0)</f>
        <v>680</v>
      </c>
      <c r="G526" s="15">
        <f t="shared" si="8"/>
        <v>8160</v>
      </c>
      <c r="H526" s="16" t="str">
        <f>VLOOKUP(B526,tbl_CLIENTES[#Data],2,0)</f>
        <v>Jumbo</v>
      </c>
      <c r="I526" s="16" t="str">
        <f>VLOOKUP(C526,tbl_PRODUCTOS[#Data],2,0)</f>
        <v>Sony</v>
      </c>
      <c r="J526" s="17" t="str">
        <f>VLOOKUP(B526,tbl_CLIENTES[#Data],3,0)</f>
        <v>Chile</v>
      </c>
      <c r="K526" s="17" t="str">
        <f>VLOOKUP(B526,tbl_CLIENTES[#Data],5,0)</f>
        <v>Dist 2</v>
      </c>
      <c r="L526" t="str">
        <f>VLOOKUP(MONTH(tbl_PEDIDOS[[#This Row],[FECHA]]),mtz_MESES,2,0
)</f>
        <v>Nov</v>
      </c>
    </row>
    <row r="527" spans="1:12" x14ac:dyDescent="0.25">
      <c r="A527" s="21">
        <v>526</v>
      </c>
      <c r="B527" t="s">
        <v>55</v>
      </c>
      <c r="C527" t="s">
        <v>6</v>
      </c>
      <c r="D527" s="20">
        <v>43784</v>
      </c>
      <c r="E527" s="21">
        <v>36</v>
      </c>
      <c r="F527" s="14">
        <f>VLOOKUP(C527,tbl_PRODUCTOS[],3,0)</f>
        <v>840</v>
      </c>
      <c r="G527" s="15">
        <f t="shared" si="8"/>
        <v>30240</v>
      </c>
      <c r="H527" s="16" t="str">
        <f>VLOOKUP(B527,tbl_CLIENTES[#Data],2,0)</f>
        <v>Disco</v>
      </c>
      <c r="I527" s="16" t="str">
        <f>VLOOKUP(C527,tbl_PRODUCTOS[#Data],2,0)</f>
        <v>Galaxy S9</v>
      </c>
      <c r="J527" s="17" t="str">
        <f>VLOOKUP(B527,tbl_CLIENTES[#Data],3,0)</f>
        <v>Uruguay</v>
      </c>
      <c r="K527" s="17" t="str">
        <f>VLOOKUP(B527,tbl_CLIENTES[#Data],5,0)</f>
        <v>Dist 2</v>
      </c>
      <c r="L527" t="str">
        <f>VLOOKUP(MONTH(tbl_PEDIDOS[[#This Row],[FECHA]]),mtz_MESES,2,0
)</f>
        <v>Nov</v>
      </c>
    </row>
    <row r="528" spans="1:12" x14ac:dyDescent="0.25">
      <c r="A528" s="21">
        <v>527</v>
      </c>
      <c r="B528" t="s">
        <v>55</v>
      </c>
      <c r="C528" t="s">
        <v>3</v>
      </c>
      <c r="D528" s="20">
        <v>43784</v>
      </c>
      <c r="E528" s="21">
        <v>36</v>
      </c>
      <c r="F528" s="14">
        <f>VLOOKUP(C528,tbl_PRODUCTOS[],3,0)</f>
        <v>750</v>
      </c>
      <c r="G528" s="15">
        <f t="shared" si="8"/>
        <v>27000</v>
      </c>
      <c r="H528" s="16" t="str">
        <f>VLOOKUP(B528,tbl_CLIENTES[#Data],2,0)</f>
        <v>Disco</v>
      </c>
      <c r="I528" s="16" t="str">
        <f>VLOOKUP(C528,tbl_PRODUCTOS[#Data],2,0)</f>
        <v>Iphone 9</v>
      </c>
      <c r="J528" s="17" t="str">
        <f>VLOOKUP(B528,tbl_CLIENTES[#Data],3,0)</f>
        <v>Uruguay</v>
      </c>
      <c r="K528" s="17" t="str">
        <f>VLOOKUP(B528,tbl_CLIENTES[#Data],5,0)</f>
        <v>Dist 2</v>
      </c>
      <c r="L528" t="str">
        <f>VLOOKUP(MONTH(tbl_PEDIDOS[[#This Row],[FECHA]]),mtz_MESES,2,0
)</f>
        <v>Nov</v>
      </c>
    </row>
    <row r="529" spans="1:12" x14ac:dyDescent="0.25">
      <c r="A529" s="21">
        <v>528</v>
      </c>
      <c r="B529" t="s">
        <v>56</v>
      </c>
      <c r="C529" t="s">
        <v>4</v>
      </c>
      <c r="D529" s="20">
        <v>43784</v>
      </c>
      <c r="E529" s="21">
        <v>24</v>
      </c>
      <c r="F529" s="14">
        <f>VLOOKUP(C529,tbl_PRODUCTOS[],3,0)</f>
        <v>980</v>
      </c>
      <c r="G529" s="15">
        <f t="shared" si="8"/>
        <v>23520</v>
      </c>
      <c r="H529" s="16" t="str">
        <f>VLOOKUP(B529,tbl_CLIENTES[#Data],2,0)</f>
        <v>Tottus</v>
      </c>
      <c r="I529" s="16" t="str">
        <f>VLOOKUP(C529,tbl_PRODUCTOS[#Data],2,0)</f>
        <v>Iphone 10</v>
      </c>
      <c r="J529" s="17" t="str">
        <f>VLOOKUP(B529,tbl_CLIENTES[#Data],3,0)</f>
        <v>Perú</v>
      </c>
      <c r="K529" s="17" t="str">
        <f>VLOOKUP(B529,tbl_CLIENTES[#Data],5,0)</f>
        <v>Dist 1</v>
      </c>
      <c r="L529" t="str">
        <f>VLOOKUP(MONTH(tbl_PEDIDOS[[#This Row],[FECHA]]),mtz_MESES,2,0
)</f>
        <v>Nov</v>
      </c>
    </row>
    <row r="530" spans="1:12" x14ac:dyDescent="0.25">
      <c r="A530" s="21">
        <v>529</v>
      </c>
      <c r="B530" t="s">
        <v>56</v>
      </c>
      <c r="C530" t="s">
        <v>44</v>
      </c>
      <c r="D530" s="20">
        <v>43784</v>
      </c>
      <c r="E530" s="21">
        <v>18</v>
      </c>
      <c r="F530" s="14">
        <f>VLOOKUP(C530,tbl_PRODUCTOS[],3,0)</f>
        <v>670</v>
      </c>
      <c r="G530" s="15">
        <f t="shared" si="8"/>
        <v>12060</v>
      </c>
      <c r="H530" s="16" t="str">
        <f>VLOOKUP(B530,tbl_CLIENTES[#Data],2,0)</f>
        <v>Tottus</v>
      </c>
      <c r="I530" s="16" t="str">
        <f>VLOOKUP(C530,tbl_PRODUCTOS[#Data],2,0)</f>
        <v>Galaxy S7</v>
      </c>
      <c r="J530" s="17" t="str">
        <f>VLOOKUP(B530,tbl_CLIENTES[#Data],3,0)</f>
        <v>Perú</v>
      </c>
      <c r="K530" s="17" t="str">
        <f>VLOOKUP(B530,tbl_CLIENTES[#Data],5,0)</f>
        <v>Dist 1</v>
      </c>
      <c r="L530" t="str">
        <f>VLOOKUP(MONTH(tbl_PEDIDOS[[#This Row],[FECHA]]),mtz_MESES,2,0
)</f>
        <v>Nov</v>
      </c>
    </row>
    <row r="531" spans="1:12" x14ac:dyDescent="0.25">
      <c r="A531" s="21">
        <v>530</v>
      </c>
      <c r="B531" t="s">
        <v>57</v>
      </c>
      <c r="C531" t="s">
        <v>5</v>
      </c>
      <c r="D531" s="20">
        <v>43784</v>
      </c>
      <c r="E531" s="21">
        <v>12</v>
      </c>
      <c r="F531" s="14">
        <f>VLOOKUP(C531,tbl_PRODUCTOS[],3,0)</f>
        <v>760</v>
      </c>
      <c r="G531" s="15">
        <f t="shared" si="8"/>
        <v>9120</v>
      </c>
      <c r="H531" s="16" t="str">
        <f>VLOOKUP(B531,tbl_CLIENTES[#Data],2,0)</f>
        <v>Megamaxi</v>
      </c>
      <c r="I531" s="16" t="str">
        <f>VLOOKUP(C531,tbl_PRODUCTOS[#Data],2,0)</f>
        <v>Galaxy S8</v>
      </c>
      <c r="J531" s="17" t="str">
        <f>VLOOKUP(B531,tbl_CLIENTES[#Data],3,0)</f>
        <v>Ecuador</v>
      </c>
      <c r="K531" s="17" t="str">
        <f>VLOOKUP(B531,tbl_CLIENTES[#Data],5,0)</f>
        <v>Dist 1</v>
      </c>
      <c r="L531" t="str">
        <f>VLOOKUP(MONTH(tbl_PEDIDOS[[#This Row],[FECHA]]),mtz_MESES,2,0
)</f>
        <v>Nov</v>
      </c>
    </row>
    <row r="532" spans="1:12" x14ac:dyDescent="0.25">
      <c r="A532" s="21">
        <v>531</v>
      </c>
      <c r="B532" t="s">
        <v>58</v>
      </c>
      <c r="C532" t="s">
        <v>3</v>
      </c>
      <c r="D532" s="20">
        <v>43784</v>
      </c>
      <c r="E532" s="21">
        <v>24</v>
      </c>
      <c r="F532" s="14">
        <f>VLOOKUP(C532,tbl_PRODUCTOS[],3,0)</f>
        <v>750</v>
      </c>
      <c r="G532" s="15">
        <f t="shared" si="8"/>
        <v>18000</v>
      </c>
      <c r="H532" s="16" t="str">
        <f>VLOOKUP(B532,tbl_CLIENTES[#Data],2,0)</f>
        <v>Jumbo/Easy</v>
      </c>
      <c r="I532" s="16" t="str">
        <f>VLOOKUP(C532,tbl_PRODUCTOS[#Data],2,0)</f>
        <v>Iphone 9</v>
      </c>
      <c r="J532" s="17" t="str">
        <f>VLOOKUP(B532,tbl_CLIENTES[#Data],3,0)</f>
        <v>Argentina</v>
      </c>
      <c r="K532" s="17" t="str">
        <f>VLOOKUP(B532,tbl_CLIENTES[#Data],5,0)</f>
        <v>Dist 2</v>
      </c>
      <c r="L532" t="str">
        <f>VLOOKUP(MONTH(tbl_PEDIDOS[[#This Row],[FECHA]]),mtz_MESES,2,0
)</f>
        <v>Nov</v>
      </c>
    </row>
    <row r="533" spans="1:12" x14ac:dyDescent="0.25">
      <c r="A533" s="21">
        <v>532</v>
      </c>
      <c r="B533" t="s">
        <v>59</v>
      </c>
      <c r="C533" t="s">
        <v>4</v>
      </c>
      <c r="D533" s="20">
        <v>43784</v>
      </c>
      <c r="E533" s="21">
        <v>18</v>
      </c>
      <c r="F533" s="14">
        <f>VLOOKUP(C533,tbl_PRODUCTOS[],3,0)</f>
        <v>980</v>
      </c>
      <c r="G533" s="15">
        <f t="shared" si="8"/>
        <v>17640</v>
      </c>
      <c r="H533" s="16" t="str">
        <f>VLOOKUP(B533,tbl_CLIENTES[#Data],2,0)</f>
        <v>Unilago</v>
      </c>
      <c r="I533" s="16" t="str">
        <f>VLOOKUP(C533,tbl_PRODUCTOS[#Data],2,0)</f>
        <v>Iphone 10</v>
      </c>
      <c r="J533" s="17" t="str">
        <f>VLOOKUP(B533,tbl_CLIENTES[#Data],3,0)</f>
        <v>Colombia</v>
      </c>
      <c r="K533" s="17" t="str">
        <f>VLOOKUP(B533,tbl_CLIENTES[#Data],5,0)</f>
        <v>Dist 1</v>
      </c>
      <c r="L533" t="str">
        <f>VLOOKUP(MONTH(tbl_PEDIDOS[[#This Row],[FECHA]]),mtz_MESES,2,0
)</f>
        <v>Nov</v>
      </c>
    </row>
    <row r="534" spans="1:12" x14ac:dyDescent="0.25">
      <c r="A534" s="21">
        <v>533</v>
      </c>
      <c r="B534" t="s">
        <v>60</v>
      </c>
      <c r="C534" t="s">
        <v>44</v>
      </c>
      <c r="D534" s="20">
        <v>43784</v>
      </c>
      <c r="E534" s="21">
        <v>24</v>
      </c>
      <c r="F534" s="14">
        <f>VLOOKUP(C534,tbl_PRODUCTOS[],3,0)</f>
        <v>670</v>
      </c>
      <c r="G534" s="15">
        <f t="shared" si="8"/>
        <v>16080</v>
      </c>
      <c r="H534" s="16" t="str">
        <f>VLOOKUP(B534,tbl_CLIENTES[#Data],2,0)</f>
        <v>Ripley</v>
      </c>
      <c r="I534" s="16" t="str">
        <f>VLOOKUP(C534,tbl_PRODUCTOS[#Data],2,0)</f>
        <v>Galaxy S7</v>
      </c>
      <c r="J534" s="17" t="str">
        <f>VLOOKUP(B534,tbl_CLIENTES[#Data],3,0)</f>
        <v>Chile</v>
      </c>
      <c r="K534" s="17" t="str">
        <f>VLOOKUP(B534,tbl_CLIENTES[#Data],5,0)</f>
        <v>Dist 2</v>
      </c>
      <c r="L534" t="str">
        <f>VLOOKUP(MONTH(tbl_PEDIDOS[[#This Row],[FECHA]]),mtz_MESES,2,0
)</f>
        <v>Nov</v>
      </c>
    </row>
    <row r="535" spans="1:12" x14ac:dyDescent="0.25">
      <c r="A535" s="21">
        <v>534</v>
      </c>
      <c r="B535" t="s">
        <v>60</v>
      </c>
      <c r="C535" t="s">
        <v>5</v>
      </c>
      <c r="D535" s="20">
        <v>43784</v>
      </c>
      <c r="E535" s="21">
        <v>12</v>
      </c>
      <c r="F535" s="14">
        <f>VLOOKUP(C535,tbl_PRODUCTOS[],3,0)</f>
        <v>760</v>
      </c>
      <c r="G535" s="15">
        <f t="shared" si="8"/>
        <v>9120</v>
      </c>
      <c r="H535" s="16" t="str">
        <f>VLOOKUP(B535,tbl_CLIENTES[#Data],2,0)</f>
        <v>Ripley</v>
      </c>
      <c r="I535" s="16" t="str">
        <f>VLOOKUP(C535,tbl_PRODUCTOS[#Data],2,0)</f>
        <v>Galaxy S8</v>
      </c>
      <c r="J535" s="17" t="str">
        <f>VLOOKUP(B535,tbl_CLIENTES[#Data],3,0)</f>
        <v>Chile</v>
      </c>
      <c r="K535" s="17" t="str">
        <f>VLOOKUP(B535,tbl_CLIENTES[#Data],5,0)</f>
        <v>Dist 2</v>
      </c>
      <c r="L535" t="str">
        <f>VLOOKUP(MONTH(tbl_PEDIDOS[[#This Row],[FECHA]]),mtz_MESES,2,0
)</f>
        <v>Nov</v>
      </c>
    </row>
    <row r="536" spans="1:12" x14ac:dyDescent="0.25">
      <c r="A536" s="21">
        <v>535</v>
      </c>
      <c r="B536" t="s">
        <v>59</v>
      </c>
      <c r="C536" t="s">
        <v>45</v>
      </c>
      <c r="D536" s="20">
        <v>43784</v>
      </c>
      <c r="E536" s="21">
        <v>18</v>
      </c>
      <c r="F536" s="14">
        <f>VLOOKUP(C536,tbl_PRODUCTOS[],3,0)</f>
        <v>870</v>
      </c>
      <c r="G536" s="15">
        <f t="shared" si="8"/>
        <v>15660</v>
      </c>
      <c r="H536" s="16" t="str">
        <f>VLOOKUP(B536,tbl_CLIENTES[#Data],2,0)</f>
        <v>Unilago</v>
      </c>
      <c r="I536" s="16" t="str">
        <f>VLOOKUP(C536,tbl_PRODUCTOS[#Data],2,0)</f>
        <v>Motorola G3</v>
      </c>
      <c r="J536" s="17" t="str">
        <f>VLOOKUP(B536,tbl_CLIENTES[#Data],3,0)</f>
        <v>Colombia</v>
      </c>
      <c r="K536" s="17" t="str">
        <f>VLOOKUP(B536,tbl_CLIENTES[#Data],5,0)</f>
        <v>Dist 1</v>
      </c>
      <c r="L536" t="str">
        <f>VLOOKUP(MONTH(tbl_PEDIDOS[[#This Row],[FECHA]]),mtz_MESES,2,0
)</f>
        <v>Nov</v>
      </c>
    </row>
    <row r="537" spans="1:12" x14ac:dyDescent="0.25">
      <c r="A537" s="21">
        <v>536</v>
      </c>
      <c r="B537" t="s">
        <v>60</v>
      </c>
      <c r="C537" t="s">
        <v>46</v>
      </c>
      <c r="D537" s="20">
        <v>43784</v>
      </c>
      <c r="E537" s="21">
        <v>12</v>
      </c>
      <c r="F537" s="14">
        <f>VLOOKUP(C537,tbl_PRODUCTOS[],3,0)</f>
        <v>680</v>
      </c>
      <c r="G537" s="15">
        <f t="shared" si="8"/>
        <v>8160</v>
      </c>
      <c r="H537" s="16" t="str">
        <f>VLOOKUP(B537,tbl_CLIENTES[#Data],2,0)</f>
        <v>Ripley</v>
      </c>
      <c r="I537" s="16" t="str">
        <f>VLOOKUP(C537,tbl_PRODUCTOS[#Data],2,0)</f>
        <v>Sony</v>
      </c>
      <c r="J537" s="17" t="str">
        <f>VLOOKUP(B537,tbl_CLIENTES[#Data],3,0)</f>
        <v>Chile</v>
      </c>
      <c r="K537" s="17" t="str">
        <f>VLOOKUP(B537,tbl_CLIENTES[#Data],5,0)</f>
        <v>Dist 2</v>
      </c>
      <c r="L537" t="str">
        <f>VLOOKUP(MONTH(tbl_PEDIDOS[[#This Row],[FECHA]]),mtz_MESES,2,0
)</f>
        <v>Nov</v>
      </c>
    </row>
    <row r="538" spans="1:12" x14ac:dyDescent="0.25">
      <c r="A538" s="21">
        <v>537</v>
      </c>
      <c r="B538" t="s">
        <v>54</v>
      </c>
      <c r="C538" t="s">
        <v>46</v>
      </c>
      <c r="D538" s="20">
        <v>43814</v>
      </c>
      <c r="E538" s="21">
        <v>36</v>
      </c>
      <c r="F538" s="14">
        <f>VLOOKUP(C538,tbl_PRODUCTOS[],3,0)</f>
        <v>680</v>
      </c>
      <c r="G538" s="15">
        <f t="shared" si="8"/>
        <v>24480</v>
      </c>
      <c r="H538" s="16" t="str">
        <f>VLOOKUP(B538,tbl_CLIENTES[#Data],2,0)</f>
        <v>Jumbo</v>
      </c>
      <c r="I538" s="16" t="str">
        <f>VLOOKUP(C538,tbl_PRODUCTOS[#Data],2,0)</f>
        <v>Sony</v>
      </c>
      <c r="J538" s="17" t="str">
        <f>VLOOKUP(B538,tbl_CLIENTES[#Data],3,0)</f>
        <v>Chile</v>
      </c>
      <c r="K538" s="17" t="str">
        <f>VLOOKUP(B538,tbl_CLIENTES[#Data],5,0)</f>
        <v>Dist 2</v>
      </c>
      <c r="L538" t="str">
        <f>VLOOKUP(MONTH(tbl_PEDIDOS[[#This Row],[FECHA]]),mtz_MESES,2,0
)</f>
        <v>Dic</v>
      </c>
    </row>
    <row r="539" spans="1:12" x14ac:dyDescent="0.25">
      <c r="A539" s="21">
        <v>538</v>
      </c>
      <c r="B539" t="s">
        <v>55</v>
      </c>
      <c r="C539" t="s">
        <v>4</v>
      </c>
      <c r="D539" s="20">
        <v>43814</v>
      </c>
      <c r="E539" s="21">
        <v>24</v>
      </c>
      <c r="F539" s="14">
        <f>VLOOKUP(C539,tbl_PRODUCTOS[],3,0)</f>
        <v>980</v>
      </c>
      <c r="G539" s="15">
        <f t="shared" si="8"/>
        <v>23520</v>
      </c>
      <c r="H539" s="16" t="str">
        <f>VLOOKUP(B539,tbl_CLIENTES[#Data],2,0)</f>
        <v>Disco</v>
      </c>
      <c r="I539" s="16" t="str">
        <f>VLOOKUP(C539,tbl_PRODUCTOS[#Data],2,0)</f>
        <v>Iphone 10</v>
      </c>
      <c r="J539" s="17" t="str">
        <f>VLOOKUP(B539,tbl_CLIENTES[#Data],3,0)</f>
        <v>Uruguay</v>
      </c>
      <c r="K539" s="17" t="str">
        <f>VLOOKUP(B539,tbl_CLIENTES[#Data],5,0)</f>
        <v>Dist 2</v>
      </c>
      <c r="L539" t="str">
        <f>VLOOKUP(MONTH(tbl_PEDIDOS[[#This Row],[FECHA]]),mtz_MESES,2,0
)</f>
        <v>Dic</v>
      </c>
    </row>
    <row r="540" spans="1:12" x14ac:dyDescent="0.25">
      <c r="A540" s="21">
        <v>539</v>
      </c>
      <c r="B540" t="s">
        <v>55</v>
      </c>
      <c r="C540" t="s">
        <v>6</v>
      </c>
      <c r="D540" s="20">
        <v>43814</v>
      </c>
      <c r="E540" s="21">
        <v>18</v>
      </c>
      <c r="F540" s="14">
        <f>VLOOKUP(C540,tbl_PRODUCTOS[],3,0)</f>
        <v>840</v>
      </c>
      <c r="G540" s="15">
        <f t="shared" si="8"/>
        <v>15120</v>
      </c>
      <c r="H540" s="16" t="str">
        <f>VLOOKUP(B540,tbl_CLIENTES[#Data],2,0)</f>
        <v>Disco</v>
      </c>
      <c r="I540" s="16" t="str">
        <f>VLOOKUP(C540,tbl_PRODUCTOS[#Data],2,0)</f>
        <v>Galaxy S9</v>
      </c>
      <c r="J540" s="17" t="str">
        <f>VLOOKUP(B540,tbl_CLIENTES[#Data],3,0)</f>
        <v>Uruguay</v>
      </c>
      <c r="K540" s="17" t="str">
        <f>VLOOKUP(B540,tbl_CLIENTES[#Data],5,0)</f>
        <v>Dist 2</v>
      </c>
      <c r="L540" t="str">
        <f>VLOOKUP(MONTH(tbl_PEDIDOS[[#This Row],[FECHA]]),mtz_MESES,2,0
)</f>
        <v>Dic</v>
      </c>
    </row>
    <row r="541" spans="1:12" x14ac:dyDescent="0.25">
      <c r="A541" s="21">
        <v>540</v>
      </c>
      <c r="B541" t="s">
        <v>56</v>
      </c>
      <c r="C541" t="s">
        <v>3</v>
      </c>
      <c r="D541" s="20">
        <v>43814</v>
      </c>
      <c r="E541" s="21">
        <v>12</v>
      </c>
      <c r="F541" s="14">
        <f>VLOOKUP(C541,tbl_PRODUCTOS[],3,0)</f>
        <v>750</v>
      </c>
      <c r="G541" s="15">
        <f t="shared" si="8"/>
        <v>9000</v>
      </c>
      <c r="H541" s="16" t="str">
        <f>VLOOKUP(B541,tbl_CLIENTES[#Data],2,0)</f>
        <v>Tottus</v>
      </c>
      <c r="I541" s="16" t="str">
        <f>VLOOKUP(C541,tbl_PRODUCTOS[#Data],2,0)</f>
        <v>Iphone 9</v>
      </c>
      <c r="J541" s="17" t="str">
        <f>VLOOKUP(B541,tbl_CLIENTES[#Data],3,0)</f>
        <v>Perú</v>
      </c>
      <c r="K541" s="17" t="str">
        <f>VLOOKUP(B541,tbl_CLIENTES[#Data],5,0)</f>
        <v>Dist 1</v>
      </c>
      <c r="L541" t="str">
        <f>VLOOKUP(MONTH(tbl_PEDIDOS[[#This Row],[FECHA]]),mtz_MESES,2,0
)</f>
        <v>Dic</v>
      </c>
    </row>
    <row r="542" spans="1:12" x14ac:dyDescent="0.25">
      <c r="A542" s="21">
        <v>541</v>
      </c>
      <c r="B542" t="s">
        <v>53</v>
      </c>
      <c r="C542" t="s">
        <v>4</v>
      </c>
      <c r="D542" s="20">
        <v>43814</v>
      </c>
      <c r="E542" s="21">
        <v>24</v>
      </c>
      <c r="F542" s="14">
        <f>VLOOKUP(C542,tbl_PRODUCTOS[],3,0)</f>
        <v>980</v>
      </c>
      <c r="G542" s="15">
        <f t="shared" si="8"/>
        <v>23520</v>
      </c>
      <c r="H542" s="16" t="str">
        <f>VLOOKUP(B542,tbl_CLIENTES[#Data],2,0)</f>
        <v>Éxito</v>
      </c>
      <c r="I542" s="16" t="str">
        <f>VLOOKUP(C542,tbl_PRODUCTOS[#Data],2,0)</f>
        <v>Iphone 10</v>
      </c>
      <c r="J542" s="17" t="str">
        <f>VLOOKUP(B542,tbl_CLIENTES[#Data],3,0)</f>
        <v>Colombia</v>
      </c>
      <c r="K542" s="17" t="str">
        <f>VLOOKUP(B542,tbl_CLIENTES[#Data],5,0)</f>
        <v>Dist 1</v>
      </c>
      <c r="L542" t="str">
        <f>VLOOKUP(MONTH(tbl_PEDIDOS[[#This Row],[FECHA]]),mtz_MESES,2,0
)</f>
        <v>Dic</v>
      </c>
    </row>
    <row r="543" spans="1:12" x14ac:dyDescent="0.25">
      <c r="A543" s="21">
        <v>542</v>
      </c>
      <c r="B543" t="s">
        <v>53</v>
      </c>
      <c r="C543" t="s">
        <v>44</v>
      </c>
      <c r="D543" s="20">
        <v>43814</v>
      </c>
      <c r="E543" s="21">
        <v>18</v>
      </c>
      <c r="F543" s="14">
        <f>VLOOKUP(C543,tbl_PRODUCTOS[],3,0)</f>
        <v>670</v>
      </c>
      <c r="G543" s="15">
        <f t="shared" si="8"/>
        <v>12060</v>
      </c>
      <c r="H543" s="16" t="str">
        <f>VLOOKUP(B543,tbl_CLIENTES[#Data],2,0)</f>
        <v>Éxito</v>
      </c>
      <c r="I543" s="16" t="str">
        <f>VLOOKUP(C543,tbl_PRODUCTOS[#Data],2,0)</f>
        <v>Galaxy S7</v>
      </c>
      <c r="J543" s="17" t="str">
        <f>VLOOKUP(B543,tbl_CLIENTES[#Data],3,0)</f>
        <v>Colombia</v>
      </c>
      <c r="K543" s="17" t="str">
        <f>VLOOKUP(B543,tbl_CLIENTES[#Data],5,0)</f>
        <v>Dist 1</v>
      </c>
      <c r="L543" t="str">
        <f>VLOOKUP(MONTH(tbl_PEDIDOS[[#This Row],[FECHA]]),mtz_MESES,2,0
)</f>
        <v>Dic</v>
      </c>
    </row>
    <row r="544" spans="1:12" x14ac:dyDescent="0.25">
      <c r="A544" s="21">
        <v>543</v>
      </c>
      <c r="B544" t="s">
        <v>54</v>
      </c>
      <c r="C544" t="s">
        <v>5</v>
      </c>
      <c r="D544" s="20">
        <v>43814</v>
      </c>
      <c r="E544" s="21">
        <v>24</v>
      </c>
      <c r="F544" s="14">
        <f>VLOOKUP(C544,tbl_PRODUCTOS[],3,0)</f>
        <v>760</v>
      </c>
      <c r="G544" s="15">
        <f t="shared" si="8"/>
        <v>18240</v>
      </c>
      <c r="H544" s="16" t="str">
        <f>VLOOKUP(B544,tbl_CLIENTES[#Data],2,0)</f>
        <v>Jumbo</v>
      </c>
      <c r="I544" s="16" t="str">
        <f>VLOOKUP(C544,tbl_PRODUCTOS[#Data],2,0)</f>
        <v>Galaxy S8</v>
      </c>
      <c r="J544" s="17" t="str">
        <f>VLOOKUP(B544,tbl_CLIENTES[#Data],3,0)</f>
        <v>Chile</v>
      </c>
      <c r="K544" s="17" t="str">
        <f>VLOOKUP(B544,tbl_CLIENTES[#Data],5,0)</f>
        <v>Dist 2</v>
      </c>
      <c r="L544" t="str">
        <f>VLOOKUP(MONTH(tbl_PEDIDOS[[#This Row],[FECHA]]),mtz_MESES,2,0
)</f>
        <v>Dic</v>
      </c>
    </row>
    <row r="545" spans="1:12" x14ac:dyDescent="0.25">
      <c r="A545" s="21">
        <v>544</v>
      </c>
      <c r="B545" t="s">
        <v>54</v>
      </c>
      <c r="C545" t="s">
        <v>3</v>
      </c>
      <c r="D545" s="20">
        <v>43814</v>
      </c>
      <c r="E545" s="21">
        <v>12</v>
      </c>
      <c r="F545" s="14">
        <f>VLOOKUP(C545,tbl_PRODUCTOS[],3,0)</f>
        <v>750</v>
      </c>
      <c r="G545" s="15">
        <f t="shared" si="8"/>
        <v>9000</v>
      </c>
      <c r="H545" s="16" t="str">
        <f>VLOOKUP(B545,tbl_CLIENTES[#Data],2,0)</f>
        <v>Jumbo</v>
      </c>
      <c r="I545" s="16" t="str">
        <f>VLOOKUP(C545,tbl_PRODUCTOS[#Data],2,0)</f>
        <v>Iphone 9</v>
      </c>
      <c r="J545" s="17" t="str">
        <f>VLOOKUP(B545,tbl_CLIENTES[#Data],3,0)</f>
        <v>Chile</v>
      </c>
      <c r="K545" s="17" t="str">
        <f>VLOOKUP(B545,tbl_CLIENTES[#Data],5,0)</f>
        <v>Dist 2</v>
      </c>
      <c r="L545" t="str">
        <f>VLOOKUP(MONTH(tbl_PEDIDOS[[#This Row],[FECHA]]),mtz_MESES,2,0
)</f>
        <v>Dic</v>
      </c>
    </row>
    <row r="546" spans="1:12" x14ac:dyDescent="0.25">
      <c r="A546" s="21">
        <v>545</v>
      </c>
      <c r="B546" t="s">
        <v>54</v>
      </c>
      <c r="C546" t="s">
        <v>4</v>
      </c>
      <c r="D546" s="20">
        <v>43814</v>
      </c>
      <c r="E546" s="21">
        <v>24</v>
      </c>
      <c r="F546" s="14">
        <f>VLOOKUP(C546,tbl_PRODUCTOS[],3,0)</f>
        <v>980</v>
      </c>
      <c r="G546" s="15">
        <f t="shared" si="8"/>
        <v>23520</v>
      </c>
      <c r="H546" s="16" t="str">
        <f>VLOOKUP(B546,tbl_CLIENTES[#Data],2,0)</f>
        <v>Jumbo</v>
      </c>
      <c r="I546" s="16" t="str">
        <f>VLOOKUP(C546,tbl_PRODUCTOS[#Data],2,0)</f>
        <v>Iphone 10</v>
      </c>
      <c r="J546" s="17" t="str">
        <f>VLOOKUP(B546,tbl_CLIENTES[#Data],3,0)</f>
        <v>Chile</v>
      </c>
      <c r="K546" s="17" t="str">
        <f>VLOOKUP(B546,tbl_CLIENTES[#Data],5,0)</f>
        <v>Dist 2</v>
      </c>
      <c r="L546" t="str">
        <f>VLOOKUP(MONTH(tbl_PEDIDOS[[#This Row],[FECHA]]),mtz_MESES,2,0
)</f>
        <v>Dic</v>
      </c>
    </row>
    <row r="547" spans="1:12" x14ac:dyDescent="0.25">
      <c r="A547" s="21">
        <v>546</v>
      </c>
      <c r="B547" t="s">
        <v>55</v>
      </c>
      <c r="C547" t="s">
        <v>44</v>
      </c>
      <c r="D547" s="20">
        <v>43814</v>
      </c>
      <c r="E547" s="21">
        <v>24</v>
      </c>
      <c r="F547" s="14">
        <f>VLOOKUP(C547,tbl_PRODUCTOS[],3,0)</f>
        <v>670</v>
      </c>
      <c r="G547" s="15">
        <f t="shared" si="8"/>
        <v>16080</v>
      </c>
      <c r="H547" s="16" t="str">
        <f>VLOOKUP(B547,tbl_CLIENTES[#Data],2,0)</f>
        <v>Disco</v>
      </c>
      <c r="I547" s="16" t="str">
        <f>VLOOKUP(C547,tbl_PRODUCTOS[#Data],2,0)</f>
        <v>Galaxy S7</v>
      </c>
      <c r="J547" s="17" t="str">
        <f>VLOOKUP(B547,tbl_CLIENTES[#Data],3,0)</f>
        <v>Uruguay</v>
      </c>
      <c r="K547" s="17" t="str">
        <f>VLOOKUP(B547,tbl_CLIENTES[#Data],5,0)</f>
        <v>Dist 2</v>
      </c>
      <c r="L547" t="str">
        <f>VLOOKUP(MONTH(tbl_PEDIDOS[[#This Row],[FECHA]]),mtz_MESES,2,0
)</f>
        <v>Dic</v>
      </c>
    </row>
    <row r="548" spans="1:12" x14ac:dyDescent="0.25">
      <c r="A548" s="21">
        <v>547</v>
      </c>
      <c r="B548" t="s">
        <v>55</v>
      </c>
      <c r="C548" t="s">
        <v>5</v>
      </c>
      <c r="D548" s="20">
        <v>43814</v>
      </c>
      <c r="E548" s="21">
        <v>36</v>
      </c>
      <c r="F548" s="14">
        <f>VLOOKUP(C548,tbl_PRODUCTOS[],3,0)</f>
        <v>760</v>
      </c>
      <c r="G548" s="15">
        <f t="shared" si="8"/>
        <v>27360</v>
      </c>
      <c r="H548" s="16" t="str">
        <f>VLOOKUP(B548,tbl_CLIENTES[#Data],2,0)</f>
        <v>Disco</v>
      </c>
      <c r="I548" s="16" t="str">
        <f>VLOOKUP(C548,tbl_PRODUCTOS[#Data],2,0)</f>
        <v>Galaxy S8</v>
      </c>
      <c r="J548" s="17" t="str">
        <f>VLOOKUP(B548,tbl_CLIENTES[#Data],3,0)</f>
        <v>Uruguay</v>
      </c>
      <c r="K548" s="17" t="str">
        <f>VLOOKUP(B548,tbl_CLIENTES[#Data],5,0)</f>
        <v>Dist 2</v>
      </c>
      <c r="L548" t="str">
        <f>VLOOKUP(MONTH(tbl_PEDIDOS[[#This Row],[FECHA]]),mtz_MESES,2,0
)</f>
        <v>Dic</v>
      </c>
    </row>
    <row r="549" spans="1:12" x14ac:dyDescent="0.25">
      <c r="A549" s="21">
        <v>548</v>
      </c>
      <c r="B549" t="s">
        <v>56</v>
      </c>
      <c r="C549" t="s">
        <v>6</v>
      </c>
      <c r="D549" s="20">
        <v>43814</v>
      </c>
      <c r="E549" s="21">
        <v>36</v>
      </c>
      <c r="F549" s="14">
        <f>VLOOKUP(C549,tbl_PRODUCTOS[],3,0)</f>
        <v>840</v>
      </c>
      <c r="G549" s="15">
        <f t="shared" si="8"/>
        <v>30240</v>
      </c>
      <c r="H549" s="16" t="str">
        <f>VLOOKUP(B549,tbl_CLIENTES[#Data],2,0)</f>
        <v>Tottus</v>
      </c>
      <c r="I549" s="16" t="str">
        <f>VLOOKUP(C549,tbl_PRODUCTOS[#Data],2,0)</f>
        <v>Galaxy S9</v>
      </c>
      <c r="J549" s="17" t="str">
        <f>VLOOKUP(B549,tbl_CLIENTES[#Data],3,0)</f>
        <v>Perú</v>
      </c>
      <c r="K549" s="17" t="str">
        <f>VLOOKUP(B549,tbl_CLIENTES[#Data],5,0)</f>
        <v>Dist 1</v>
      </c>
      <c r="L549" t="str">
        <f>VLOOKUP(MONTH(tbl_PEDIDOS[[#This Row],[FECHA]]),mtz_MESES,2,0
)</f>
        <v>Dic</v>
      </c>
    </row>
    <row r="550" spans="1:12" x14ac:dyDescent="0.25">
      <c r="A550" s="21">
        <v>549</v>
      </c>
      <c r="B550" t="s">
        <v>56</v>
      </c>
      <c r="C550" t="s">
        <v>45</v>
      </c>
      <c r="D550" s="20">
        <v>43814</v>
      </c>
      <c r="E550" s="21">
        <v>24</v>
      </c>
      <c r="F550" s="14">
        <f>VLOOKUP(C550,tbl_PRODUCTOS[],3,0)</f>
        <v>870</v>
      </c>
      <c r="G550" s="15">
        <f t="shared" si="8"/>
        <v>20880</v>
      </c>
      <c r="H550" s="16" t="str">
        <f>VLOOKUP(B550,tbl_CLIENTES[#Data],2,0)</f>
        <v>Tottus</v>
      </c>
      <c r="I550" s="16" t="str">
        <f>VLOOKUP(C550,tbl_PRODUCTOS[#Data],2,0)</f>
        <v>Motorola G3</v>
      </c>
      <c r="J550" s="17" t="str">
        <f>VLOOKUP(B550,tbl_CLIENTES[#Data],3,0)</f>
        <v>Perú</v>
      </c>
      <c r="K550" s="17" t="str">
        <f>VLOOKUP(B550,tbl_CLIENTES[#Data],5,0)</f>
        <v>Dist 1</v>
      </c>
      <c r="L550" t="str">
        <f>VLOOKUP(MONTH(tbl_PEDIDOS[[#This Row],[FECHA]]),mtz_MESES,2,0
)</f>
        <v>Dic</v>
      </c>
    </row>
    <row r="551" spans="1:12" x14ac:dyDescent="0.25">
      <c r="A551" s="21">
        <v>550</v>
      </c>
      <c r="B551" t="s">
        <v>57</v>
      </c>
      <c r="C551" t="s">
        <v>3</v>
      </c>
      <c r="D551" s="20">
        <v>43814</v>
      </c>
      <c r="E551" s="21">
        <v>18</v>
      </c>
      <c r="F551" s="14">
        <f>VLOOKUP(C551,tbl_PRODUCTOS[],3,0)</f>
        <v>750</v>
      </c>
      <c r="G551" s="15">
        <f t="shared" si="8"/>
        <v>13500</v>
      </c>
      <c r="H551" s="16" t="str">
        <f>VLOOKUP(B551,tbl_CLIENTES[#Data],2,0)</f>
        <v>Megamaxi</v>
      </c>
      <c r="I551" s="16" t="str">
        <f>VLOOKUP(C551,tbl_PRODUCTOS[#Data],2,0)</f>
        <v>Iphone 9</v>
      </c>
      <c r="J551" s="17" t="str">
        <f>VLOOKUP(B551,tbl_CLIENTES[#Data],3,0)</f>
        <v>Ecuador</v>
      </c>
      <c r="K551" s="17" t="str">
        <f>VLOOKUP(B551,tbl_CLIENTES[#Data],5,0)</f>
        <v>Dist 1</v>
      </c>
      <c r="L551" t="str">
        <f>VLOOKUP(MONTH(tbl_PEDIDOS[[#This Row],[FECHA]]),mtz_MESES,2,0
)</f>
        <v>Dic</v>
      </c>
    </row>
    <row r="552" spans="1:12" x14ac:dyDescent="0.25">
      <c r="A552" s="21">
        <v>551</v>
      </c>
      <c r="B552" t="s">
        <v>58</v>
      </c>
      <c r="C552" t="s">
        <v>46</v>
      </c>
      <c r="D552" s="20">
        <v>43814</v>
      </c>
      <c r="E552" s="21">
        <v>12</v>
      </c>
      <c r="F552" s="14">
        <f>VLOOKUP(C552,tbl_PRODUCTOS[],3,0)</f>
        <v>680</v>
      </c>
      <c r="G552" s="15">
        <f t="shared" si="8"/>
        <v>8160</v>
      </c>
      <c r="H552" s="16" t="str">
        <f>VLOOKUP(B552,tbl_CLIENTES[#Data],2,0)</f>
        <v>Jumbo/Easy</v>
      </c>
      <c r="I552" s="16" t="str">
        <f>VLOOKUP(C552,tbl_PRODUCTOS[#Data],2,0)</f>
        <v>Sony</v>
      </c>
      <c r="J552" s="17" t="str">
        <f>VLOOKUP(B552,tbl_CLIENTES[#Data],3,0)</f>
        <v>Argentina</v>
      </c>
      <c r="K552" s="17" t="str">
        <f>VLOOKUP(B552,tbl_CLIENTES[#Data],5,0)</f>
        <v>Dist 2</v>
      </c>
      <c r="L552" t="str">
        <f>VLOOKUP(MONTH(tbl_PEDIDOS[[#This Row],[FECHA]]),mtz_MESES,2,0
)</f>
        <v>Dic</v>
      </c>
    </row>
    <row r="553" spans="1:12" x14ac:dyDescent="0.25">
      <c r="A553" s="21">
        <v>552</v>
      </c>
      <c r="B553" t="s">
        <v>59</v>
      </c>
      <c r="C553" t="s">
        <v>6</v>
      </c>
      <c r="D553" s="20">
        <v>43814</v>
      </c>
      <c r="E553" s="21">
        <v>24</v>
      </c>
      <c r="F553" s="14">
        <f>VLOOKUP(C553,tbl_PRODUCTOS[],3,0)</f>
        <v>840</v>
      </c>
      <c r="G553" s="15">
        <f t="shared" si="8"/>
        <v>20160</v>
      </c>
      <c r="H553" s="16" t="str">
        <f>VLOOKUP(B553,tbl_CLIENTES[#Data],2,0)</f>
        <v>Unilago</v>
      </c>
      <c r="I553" s="16" t="str">
        <f>VLOOKUP(C553,tbl_PRODUCTOS[#Data],2,0)</f>
        <v>Galaxy S9</v>
      </c>
      <c r="J553" s="17" t="str">
        <f>VLOOKUP(B553,tbl_CLIENTES[#Data],3,0)</f>
        <v>Colombia</v>
      </c>
      <c r="K553" s="17" t="str">
        <f>VLOOKUP(B553,tbl_CLIENTES[#Data],5,0)</f>
        <v>Dist 1</v>
      </c>
      <c r="L553" t="str">
        <f>VLOOKUP(MONTH(tbl_PEDIDOS[[#This Row],[FECHA]]),mtz_MESES,2,0
)</f>
        <v>Dic</v>
      </c>
    </row>
    <row r="554" spans="1:12" x14ac:dyDescent="0.25">
      <c r="A554" s="21">
        <v>553</v>
      </c>
      <c r="B554" t="s">
        <v>60</v>
      </c>
      <c r="C554" t="s">
        <v>46</v>
      </c>
      <c r="D554" s="20">
        <v>43814</v>
      </c>
      <c r="E554" s="21">
        <v>24</v>
      </c>
      <c r="F554" s="14">
        <f>VLOOKUP(C554,tbl_PRODUCTOS[],3,0)</f>
        <v>680</v>
      </c>
      <c r="G554" s="15">
        <f t="shared" si="8"/>
        <v>16320</v>
      </c>
      <c r="H554" s="16" t="str">
        <f>VLOOKUP(B554,tbl_CLIENTES[#Data],2,0)</f>
        <v>Ripley</v>
      </c>
      <c r="I554" s="16" t="str">
        <f>VLOOKUP(C554,tbl_PRODUCTOS[#Data],2,0)</f>
        <v>Sony</v>
      </c>
      <c r="J554" s="17" t="str">
        <f>VLOOKUP(B554,tbl_CLIENTES[#Data],3,0)</f>
        <v>Chile</v>
      </c>
      <c r="K554" s="17" t="str">
        <f>VLOOKUP(B554,tbl_CLIENTES[#Data],5,0)</f>
        <v>Dist 2</v>
      </c>
      <c r="L554" t="str">
        <f>VLOOKUP(MONTH(tbl_PEDIDOS[[#This Row],[FECHA]]),mtz_MESES,2,0
)</f>
        <v>Dic</v>
      </c>
    </row>
    <row r="555" spans="1:12" x14ac:dyDescent="0.25">
      <c r="A555" s="21">
        <v>554</v>
      </c>
      <c r="B555" t="s">
        <v>60</v>
      </c>
      <c r="C555" t="s">
        <v>6</v>
      </c>
      <c r="D555" s="20">
        <v>43814</v>
      </c>
      <c r="E555" s="21">
        <v>18</v>
      </c>
      <c r="F555" s="14">
        <f>VLOOKUP(C555,tbl_PRODUCTOS[],3,0)</f>
        <v>840</v>
      </c>
      <c r="G555" s="15">
        <f t="shared" si="8"/>
        <v>15120</v>
      </c>
      <c r="H555" s="16" t="str">
        <f>VLOOKUP(B555,tbl_CLIENTES[#Data],2,0)</f>
        <v>Ripley</v>
      </c>
      <c r="I555" s="16" t="str">
        <f>VLOOKUP(C555,tbl_PRODUCTOS[#Data],2,0)</f>
        <v>Galaxy S9</v>
      </c>
      <c r="J555" s="17" t="str">
        <f>VLOOKUP(B555,tbl_CLIENTES[#Data],3,0)</f>
        <v>Chile</v>
      </c>
      <c r="K555" s="17" t="str">
        <f>VLOOKUP(B555,tbl_CLIENTES[#Data],5,0)</f>
        <v>Dist 2</v>
      </c>
      <c r="L555" t="str">
        <f>VLOOKUP(MONTH(tbl_PEDIDOS[[#This Row],[FECHA]]),mtz_MESES,2,0
)</f>
        <v>Dic</v>
      </c>
    </row>
    <row r="556" spans="1:12" x14ac:dyDescent="0.25">
      <c r="A556" s="21">
        <v>555</v>
      </c>
      <c r="B556" t="s">
        <v>55</v>
      </c>
      <c r="C556" t="s">
        <v>3</v>
      </c>
      <c r="D556" s="20">
        <v>43814</v>
      </c>
      <c r="E556" s="21">
        <v>24</v>
      </c>
      <c r="F556" s="14">
        <f>VLOOKUP(C556,tbl_PRODUCTOS[],3,0)</f>
        <v>750</v>
      </c>
      <c r="G556" s="15">
        <f t="shared" si="8"/>
        <v>18000</v>
      </c>
      <c r="H556" s="16" t="str">
        <f>VLOOKUP(B556,tbl_CLIENTES[#Data],2,0)</f>
        <v>Disco</v>
      </c>
      <c r="I556" s="16" t="str">
        <f>VLOOKUP(C556,tbl_PRODUCTOS[#Data],2,0)</f>
        <v>Iphone 9</v>
      </c>
      <c r="J556" s="17" t="str">
        <f>VLOOKUP(B556,tbl_CLIENTES[#Data],3,0)</f>
        <v>Uruguay</v>
      </c>
      <c r="K556" s="17" t="str">
        <f>VLOOKUP(B556,tbl_CLIENTES[#Data],5,0)</f>
        <v>Dist 2</v>
      </c>
      <c r="L556" t="str">
        <f>VLOOKUP(MONTH(tbl_PEDIDOS[[#This Row],[FECHA]]),mtz_MESES,2,0
)</f>
        <v>Dic</v>
      </c>
    </row>
    <row r="557" spans="1:12" x14ac:dyDescent="0.25">
      <c r="A557" s="21">
        <v>556</v>
      </c>
      <c r="B557" t="s">
        <v>56</v>
      </c>
      <c r="C557" t="s">
        <v>4</v>
      </c>
      <c r="D557" s="20">
        <v>43814</v>
      </c>
      <c r="E557" s="21">
        <v>24</v>
      </c>
      <c r="F557" s="14">
        <f>VLOOKUP(C557,tbl_PRODUCTOS[],3,0)</f>
        <v>980</v>
      </c>
      <c r="G557" s="15">
        <f t="shared" si="8"/>
        <v>23520</v>
      </c>
      <c r="H557" s="16" t="str">
        <f>VLOOKUP(B557,tbl_CLIENTES[#Data],2,0)</f>
        <v>Tottus</v>
      </c>
      <c r="I557" s="16" t="str">
        <f>VLOOKUP(C557,tbl_PRODUCTOS[#Data],2,0)</f>
        <v>Iphone 10</v>
      </c>
      <c r="J557" s="17" t="str">
        <f>VLOOKUP(B557,tbl_CLIENTES[#Data],3,0)</f>
        <v>Perú</v>
      </c>
      <c r="K557" s="17" t="str">
        <f>VLOOKUP(B557,tbl_CLIENTES[#Data],5,0)</f>
        <v>Dist 1</v>
      </c>
      <c r="L557" t="str">
        <f>VLOOKUP(MONTH(tbl_PEDIDOS[[#This Row],[FECHA]]),mtz_MESES,2,0
)</f>
        <v>Dic</v>
      </c>
    </row>
    <row r="558" spans="1:12" x14ac:dyDescent="0.25">
      <c r="A558" s="21">
        <v>557</v>
      </c>
      <c r="B558" t="s">
        <v>57</v>
      </c>
      <c r="C558" t="s">
        <v>44</v>
      </c>
      <c r="D558" s="20">
        <v>43814</v>
      </c>
      <c r="E558" s="21">
        <v>24</v>
      </c>
      <c r="F558" s="14">
        <f>VLOOKUP(C558,tbl_PRODUCTOS[],3,0)</f>
        <v>670</v>
      </c>
      <c r="G558" s="15">
        <f t="shared" si="8"/>
        <v>16080</v>
      </c>
      <c r="H558" s="16" t="str">
        <f>VLOOKUP(B558,tbl_CLIENTES[#Data],2,0)</f>
        <v>Megamaxi</v>
      </c>
      <c r="I558" s="16" t="str">
        <f>VLOOKUP(C558,tbl_PRODUCTOS[#Data],2,0)</f>
        <v>Galaxy S7</v>
      </c>
      <c r="J558" s="17" t="str">
        <f>VLOOKUP(B558,tbl_CLIENTES[#Data],3,0)</f>
        <v>Ecuador</v>
      </c>
      <c r="K558" s="17" t="str">
        <f>VLOOKUP(B558,tbl_CLIENTES[#Data],5,0)</f>
        <v>Dist 1</v>
      </c>
      <c r="L558" t="str">
        <f>VLOOKUP(MONTH(tbl_PEDIDOS[[#This Row],[FECHA]]),mtz_MESES,2,0
)</f>
        <v>Dic</v>
      </c>
    </row>
    <row r="559" spans="1:12" x14ac:dyDescent="0.25">
      <c r="A559" s="21">
        <v>558</v>
      </c>
      <c r="B559" t="s">
        <v>58</v>
      </c>
      <c r="C559" t="s">
        <v>5</v>
      </c>
      <c r="D559" s="20">
        <v>43814</v>
      </c>
      <c r="E559" s="21">
        <v>36</v>
      </c>
      <c r="F559" s="14">
        <f>VLOOKUP(C559,tbl_PRODUCTOS[],3,0)</f>
        <v>760</v>
      </c>
      <c r="G559" s="15">
        <f t="shared" si="8"/>
        <v>27360</v>
      </c>
      <c r="H559" s="16" t="str">
        <f>VLOOKUP(B559,tbl_CLIENTES[#Data],2,0)</f>
        <v>Jumbo/Easy</v>
      </c>
      <c r="I559" s="16" t="str">
        <f>VLOOKUP(C559,tbl_PRODUCTOS[#Data],2,0)</f>
        <v>Galaxy S8</v>
      </c>
      <c r="J559" s="17" t="str">
        <f>VLOOKUP(B559,tbl_CLIENTES[#Data],3,0)</f>
        <v>Argentina</v>
      </c>
      <c r="K559" s="17" t="str">
        <f>VLOOKUP(B559,tbl_CLIENTES[#Data],5,0)</f>
        <v>Dist 2</v>
      </c>
      <c r="L559" t="str">
        <f>VLOOKUP(MONTH(tbl_PEDIDOS[[#This Row],[FECHA]]),mtz_MESES,2,0
)</f>
        <v>Dic</v>
      </c>
    </row>
    <row r="560" spans="1:12" x14ac:dyDescent="0.25">
      <c r="A560" s="21">
        <v>559</v>
      </c>
      <c r="B560" t="s">
        <v>59</v>
      </c>
      <c r="C560" t="s">
        <v>3</v>
      </c>
      <c r="D560" s="20">
        <v>43814</v>
      </c>
      <c r="E560" s="21">
        <v>36</v>
      </c>
      <c r="F560" s="14">
        <f>VLOOKUP(C560,tbl_PRODUCTOS[],3,0)</f>
        <v>750</v>
      </c>
      <c r="G560" s="15">
        <f t="shared" si="8"/>
        <v>27000</v>
      </c>
      <c r="H560" s="16" t="str">
        <f>VLOOKUP(B560,tbl_CLIENTES[#Data],2,0)</f>
        <v>Unilago</v>
      </c>
      <c r="I560" s="16" t="str">
        <f>VLOOKUP(C560,tbl_PRODUCTOS[#Data],2,0)</f>
        <v>Iphone 9</v>
      </c>
      <c r="J560" s="17" t="str">
        <f>VLOOKUP(B560,tbl_CLIENTES[#Data],3,0)</f>
        <v>Colombia</v>
      </c>
      <c r="K560" s="17" t="str">
        <f>VLOOKUP(B560,tbl_CLIENTES[#Data],5,0)</f>
        <v>Dist 1</v>
      </c>
      <c r="L560" t="str">
        <f>VLOOKUP(MONTH(tbl_PEDIDOS[[#This Row],[FECHA]]),mtz_MESES,2,0
)</f>
        <v>Dic</v>
      </c>
    </row>
    <row r="561" spans="1:12" x14ac:dyDescent="0.25">
      <c r="A561" s="21">
        <v>560</v>
      </c>
      <c r="B561" t="s">
        <v>60</v>
      </c>
      <c r="C561" t="s">
        <v>4</v>
      </c>
      <c r="D561" s="20">
        <v>43814</v>
      </c>
      <c r="E561" s="21">
        <v>24</v>
      </c>
      <c r="F561" s="14">
        <f>VLOOKUP(C561,tbl_PRODUCTOS[],3,0)</f>
        <v>980</v>
      </c>
      <c r="G561" s="15">
        <f t="shared" si="8"/>
        <v>23520</v>
      </c>
      <c r="H561" s="16" t="str">
        <f>VLOOKUP(B561,tbl_CLIENTES[#Data],2,0)</f>
        <v>Ripley</v>
      </c>
      <c r="I561" s="16" t="str">
        <f>VLOOKUP(C561,tbl_PRODUCTOS[#Data],2,0)</f>
        <v>Iphone 10</v>
      </c>
      <c r="J561" s="17" t="str">
        <f>VLOOKUP(B561,tbl_CLIENTES[#Data],3,0)</f>
        <v>Chile</v>
      </c>
      <c r="K561" s="17" t="str">
        <f>VLOOKUP(B561,tbl_CLIENTES[#Data],5,0)</f>
        <v>Dist 2</v>
      </c>
      <c r="L561" t="str">
        <f>VLOOKUP(MONTH(tbl_PEDIDOS[[#This Row],[FECHA]]),mtz_MESES,2,0
)</f>
        <v>Dic</v>
      </c>
    </row>
    <row r="641" spans="4:4" x14ac:dyDescent="0.25">
      <c r="D641" s="18"/>
    </row>
    <row r="642" spans="4:4" x14ac:dyDescent="0.25">
      <c r="D642" s="18"/>
    </row>
    <row r="643" spans="4:4" x14ac:dyDescent="0.25">
      <c r="D643" s="18"/>
    </row>
    <row r="644" spans="4:4" x14ac:dyDescent="0.25">
      <c r="D644" s="18"/>
    </row>
    <row r="645" spans="4:4" x14ac:dyDescent="0.25">
      <c r="D645" s="18"/>
    </row>
    <row r="646" spans="4:4" x14ac:dyDescent="0.25">
      <c r="D646" s="18"/>
    </row>
    <row r="647" spans="4:4" x14ac:dyDescent="0.25">
      <c r="D647" s="18"/>
    </row>
    <row r="648" spans="4:4" x14ac:dyDescent="0.25">
      <c r="D648" s="18"/>
    </row>
    <row r="649" spans="4:4" x14ac:dyDescent="0.25">
      <c r="D649" s="18"/>
    </row>
    <row r="650" spans="4:4" x14ac:dyDescent="0.25">
      <c r="D650" s="18"/>
    </row>
    <row r="651" spans="4:4" x14ac:dyDescent="0.25">
      <c r="D651" s="18"/>
    </row>
    <row r="652" spans="4:4" x14ac:dyDescent="0.25">
      <c r="D652" s="18"/>
    </row>
    <row r="653" spans="4:4" x14ac:dyDescent="0.25">
      <c r="D653" s="18"/>
    </row>
    <row r="654" spans="4:4" x14ac:dyDescent="0.25">
      <c r="D654" s="18"/>
    </row>
    <row r="655" spans="4:4" x14ac:dyDescent="0.25">
      <c r="D655" s="18"/>
    </row>
    <row r="656" spans="4:4" x14ac:dyDescent="0.25">
      <c r="D656" s="18"/>
    </row>
    <row r="657" spans="4:4" x14ac:dyDescent="0.25">
      <c r="D657" s="18"/>
    </row>
    <row r="658" spans="4:4" x14ac:dyDescent="0.25">
      <c r="D658" s="18"/>
    </row>
    <row r="659" spans="4:4" x14ac:dyDescent="0.25">
      <c r="D659" s="18"/>
    </row>
    <row r="660" spans="4:4" x14ac:dyDescent="0.25">
      <c r="D660" s="18"/>
    </row>
    <row r="661" spans="4:4" x14ac:dyDescent="0.25">
      <c r="D661" s="18"/>
    </row>
    <row r="662" spans="4:4" x14ac:dyDescent="0.25">
      <c r="D662" s="18"/>
    </row>
    <row r="663" spans="4:4" x14ac:dyDescent="0.25">
      <c r="D663" s="18"/>
    </row>
    <row r="664" spans="4:4" x14ac:dyDescent="0.25">
      <c r="D664" s="18"/>
    </row>
    <row r="665" spans="4:4" x14ac:dyDescent="0.25">
      <c r="D665" s="18"/>
    </row>
    <row r="666" spans="4:4" x14ac:dyDescent="0.25">
      <c r="D666" s="18"/>
    </row>
    <row r="667" spans="4:4" x14ac:dyDescent="0.25">
      <c r="D667" s="18"/>
    </row>
    <row r="668" spans="4:4" x14ac:dyDescent="0.25">
      <c r="D668" s="18"/>
    </row>
    <row r="669" spans="4:4" x14ac:dyDescent="0.25">
      <c r="D669" s="18"/>
    </row>
    <row r="670" spans="4:4" x14ac:dyDescent="0.25">
      <c r="D670" s="18"/>
    </row>
    <row r="671" spans="4:4" x14ac:dyDescent="0.25">
      <c r="D671" s="18"/>
    </row>
    <row r="672" spans="4:4" x14ac:dyDescent="0.25">
      <c r="D672" s="18"/>
    </row>
    <row r="673" spans="4:4" x14ac:dyDescent="0.25">
      <c r="D673" s="18"/>
    </row>
    <row r="674" spans="4:4" x14ac:dyDescent="0.25">
      <c r="D674" s="18"/>
    </row>
    <row r="675" spans="4:4" x14ac:dyDescent="0.25">
      <c r="D675" s="18"/>
    </row>
    <row r="676" spans="4:4" x14ac:dyDescent="0.25">
      <c r="D676" s="18"/>
    </row>
    <row r="677" spans="4:4" x14ac:dyDescent="0.25">
      <c r="D677" s="18"/>
    </row>
    <row r="678" spans="4:4" x14ac:dyDescent="0.25">
      <c r="D678" s="18"/>
    </row>
    <row r="679" spans="4:4" x14ac:dyDescent="0.25">
      <c r="D679" s="18"/>
    </row>
    <row r="680" spans="4:4" x14ac:dyDescent="0.25">
      <c r="D680" s="18"/>
    </row>
    <row r="681" spans="4:4" x14ac:dyDescent="0.25">
      <c r="D681" s="18"/>
    </row>
    <row r="682" spans="4:4" x14ac:dyDescent="0.25">
      <c r="D682" s="18"/>
    </row>
    <row r="683" spans="4:4" x14ac:dyDescent="0.25">
      <c r="D683" s="18"/>
    </row>
    <row r="684" spans="4:4" x14ac:dyDescent="0.25">
      <c r="D684" s="18"/>
    </row>
    <row r="685" spans="4:4" x14ac:dyDescent="0.25">
      <c r="D685" s="18"/>
    </row>
    <row r="686" spans="4:4" x14ac:dyDescent="0.25">
      <c r="D686" s="18"/>
    </row>
    <row r="687" spans="4:4" x14ac:dyDescent="0.25">
      <c r="D687" s="18"/>
    </row>
    <row r="688" spans="4:4" x14ac:dyDescent="0.25">
      <c r="D688" s="18"/>
    </row>
    <row r="689" spans="4:4" x14ac:dyDescent="0.25">
      <c r="D689" s="18"/>
    </row>
    <row r="690" spans="4:4" x14ac:dyDescent="0.25">
      <c r="D690" s="18"/>
    </row>
    <row r="691" spans="4:4" x14ac:dyDescent="0.25">
      <c r="D691" s="18"/>
    </row>
    <row r="692" spans="4:4" x14ac:dyDescent="0.25">
      <c r="D692" s="18"/>
    </row>
    <row r="693" spans="4:4" x14ac:dyDescent="0.25">
      <c r="D693" s="18"/>
    </row>
    <row r="694" spans="4:4" x14ac:dyDescent="0.25">
      <c r="D694" s="18"/>
    </row>
    <row r="695" spans="4:4" x14ac:dyDescent="0.25">
      <c r="D695" s="18"/>
    </row>
    <row r="696" spans="4:4" x14ac:dyDescent="0.25">
      <c r="D696" s="18"/>
    </row>
    <row r="697" spans="4:4" x14ac:dyDescent="0.25">
      <c r="D697" s="18"/>
    </row>
    <row r="698" spans="4:4" x14ac:dyDescent="0.25">
      <c r="D698" s="18"/>
    </row>
    <row r="699" spans="4:4" x14ac:dyDescent="0.25">
      <c r="D699" s="18"/>
    </row>
    <row r="700" spans="4:4" x14ac:dyDescent="0.25">
      <c r="D700" s="18"/>
    </row>
    <row r="701" spans="4:4" x14ac:dyDescent="0.25">
      <c r="D701" s="18"/>
    </row>
    <row r="702" spans="4:4" x14ac:dyDescent="0.25">
      <c r="D702" s="18"/>
    </row>
    <row r="703" spans="4:4" x14ac:dyDescent="0.25">
      <c r="D703" s="18"/>
    </row>
    <row r="704" spans="4:4" x14ac:dyDescent="0.25">
      <c r="D704" s="18"/>
    </row>
    <row r="705" spans="4:4" x14ac:dyDescent="0.25">
      <c r="D705" s="18"/>
    </row>
    <row r="706" spans="4:4" x14ac:dyDescent="0.25">
      <c r="D706" s="18"/>
    </row>
    <row r="707" spans="4:4" x14ac:dyDescent="0.25">
      <c r="D707" s="18"/>
    </row>
    <row r="708" spans="4:4" x14ac:dyDescent="0.25">
      <c r="D708" s="18"/>
    </row>
    <row r="709" spans="4:4" x14ac:dyDescent="0.25">
      <c r="D709" s="18"/>
    </row>
    <row r="710" spans="4:4" x14ac:dyDescent="0.25">
      <c r="D710" s="18"/>
    </row>
    <row r="711" spans="4:4" x14ac:dyDescent="0.25">
      <c r="D711" s="18"/>
    </row>
    <row r="712" spans="4:4" x14ac:dyDescent="0.25">
      <c r="D712" s="18"/>
    </row>
    <row r="713" spans="4:4" x14ac:dyDescent="0.25">
      <c r="D713" s="18"/>
    </row>
    <row r="714" spans="4:4" x14ac:dyDescent="0.25">
      <c r="D714" s="18"/>
    </row>
    <row r="715" spans="4:4" x14ac:dyDescent="0.25">
      <c r="D715" s="18"/>
    </row>
    <row r="716" spans="4:4" x14ac:dyDescent="0.25">
      <c r="D716" s="18"/>
    </row>
    <row r="717" spans="4:4" x14ac:dyDescent="0.25">
      <c r="D717" s="18"/>
    </row>
    <row r="718" spans="4:4" x14ac:dyDescent="0.25">
      <c r="D718" s="18"/>
    </row>
    <row r="719" spans="4:4" x14ac:dyDescent="0.25">
      <c r="D719" s="18"/>
    </row>
    <row r="720" spans="4:4" x14ac:dyDescent="0.25">
      <c r="D720" s="18"/>
    </row>
    <row r="721" spans="4:4" x14ac:dyDescent="0.25">
      <c r="D721" s="18"/>
    </row>
    <row r="722" spans="4:4" x14ac:dyDescent="0.25">
      <c r="D722" s="18"/>
    </row>
    <row r="723" spans="4:4" x14ac:dyDescent="0.25">
      <c r="D723" s="18"/>
    </row>
    <row r="724" spans="4:4" x14ac:dyDescent="0.25">
      <c r="D724" s="18"/>
    </row>
    <row r="725" spans="4:4" x14ac:dyDescent="0.25">
      <c r="D725" s="18"/>
    </row>
    <row r="726" spans="4:4" x14ac:dyDescent="0.25">
      <c r="D726" s="18"/>
    </row>
    <row r="727" spans="4:4" x14ac:dyDescent="0.25">
      <c r="D727" s="18"/>
    </row>
    <row r="728" spans="4:4" x14ac:dyDescent="0.25">
      <c r="D728" s="18"/>
    </row>
    <row r="729" spans="4:4" x14ac:dyDescent="0.25">
      <c r="D729" s="18"/>
    </row>
    <row r="730" spans="4:4" x14ac:dyDescent="0.25">
      <c r="D730" s="18"/>
    </row>
    <row r="731" spans="4:4" x14ac:dyDescent="0.25">
      <c r="D731" s="18"/>
    </row>
    <row r="732" spans="4:4" x14ac:dyDescent="0.25">
      <c r="D732" s="18"/>
    </row>
    <row r="733" spans="4:4" x14ac:dyDescent="0.25">
      <c r="D733" s="18"/>
    </row>
    <row r="734" spans="4:4" x14ac:dyDescent="0.25">
      <c r="D734" s="18"/>
    </row>
    <row r="735" spans="4:4" x14ac:dyDescent="0.25">
      <c r="D735" s="18"/>
    </row>
    <row r="736" spans="4:4" x14ac:dyDescent="0.25">
      <c r="D736" s="18"/>
    </row>
    <row r="737" spans="4:4" x14ac:dyDescent="0.25">
      <c r="D737" s="18"/>
    </row>
    <row r="738" spans="4:4" x14ac:dyDescent="0.25">
      <c r="D738" s="18"/>
    </row>
    <row r="739" spans="4:4" x14ac:dyDescent="0.25">
      <c r="D739" s="18"/>
    </row>
    <row r="740" spans="4:4" x14ac:dyDescent="0.25">
      <c r="D740" s="18"/>
    </row>
    <row r="741" spans="4:4" x14ac:dyDescent="0.25">
      <c r="D741" s="18"/>
    </row>
    <row r="742" spans="4:4" x14ac:dyDescent="0.25">
      <c r="D742" s="18"/>
    </row>
    <row r="743" spans="4:4" x14ac:dyDescent="0.25">
      <c r="D743" s="18"/>
    </row>
    <row r="744" spans="4:4" x14ac:dyDescent="0.25">
      <c r="D744" s="18"/>
    </row>
    <row r="745" spans="4:4" x14ac:dyDescent="0.25">
      <c r="D745" s="18"/>
    </row>
    <row r="746" spans="4:4" x14ac:dyDescent="0.25">
      <c r="D746" s="18"/>
    </row>
    <row r="747" spans="4:4" x14ac:dyDescent="0.25">
      <c r="D747" s="18"/>
    </row>
    <row r="748" spans="4:4" x14ac:dyDescent="0.25">
      <c r="D748" s="18"/>
    </row>
    <row r="749" spans="4:4" x14ac:dyDescent="0.25">
      <c r="D749" s="18"/>
    </row>
    <row r="750" spans="4:4" x14ac:dyDescent="0.25">
      <c r="D750" s="18"/>
    </row>
    <row r="751" spans="4:4" x14ac:dyDescent="0.25">
      <c r="D751" s="18"/>
    </row>
    <row r="752" spans="4:4" x14ac:dyDescent="0.25">
      <c r="D752" s="18"/>
    </row>
    <row r="753" spans="4:4" x14ac:dyDescent="0.25">
      <c r="D753" s="18"/>
    </row>
    <row r="754" spans="4:4" x14ac:dyDescent="0.25">
      <c r="D754" s="18"/>
    </row>
    <row r="755" spans="4:4" x14ac:dyDescent="0.25">
      <c r="D755" s="18"/>
    </row>
    <row r="756" spans="4:4" x14ac:dyDescent="0.25">
      <c r="D756" s="18"/>
    </row>
    <row r="757" spans="4:4" x14ac:dyDescent="0.25">
      <c r="D757" s="18"/>
    </row>
    <row r="758" spans="4:4" x14ac:dyDescent="0.25">
      <c r="D758" s="18"/>
    </row>
    <row r="759" spans="4:4" x14ac:dyDescent="0.25">
      <c r="D759" s="18"/>
    </row>
    <row r="760" spans="4:4" x14ac:dyDescent="0.25">
      <c r="D760" s="18"/>
    </row>
    <row r="761" spans="4:4" x14ac:dyDescent="0.25">
      <c r="D761" s="18"/>
    </row>
    <row r="762" spans="4:4" x14ac:dyDescent="0.25">
      <c r="D762" s="18"/>
    </row>
    <row r="763" spans="4:4" x14ac:dyDescent="0.25">
      <c r="D763" s="18"/>
    </row>
    <row r="764" spans="4:4" x14ac:dyDescent="0.25">
      <c r="D764" s="18"/>
    </row>
    <row r="765" spans="4:4" x14ac:dyDescent="0.25">
      <c r="D765" s="18"/>
    </row>
    <row r="766" spans="4:4" x14ac:dyDescent="0.25">
      <c r="D766" s="18"/>
    </row>
    <row r="767" spans="4:4" x14ac:dyDescent="0.25">
      <c r="D767" s="18"/>
    </row>
    <row r="768" spans="4:4" x14ac:dyDescent="0.25">
      <c r="D768" s="18"/>
    </row>
    <row r="769" spans="4:4" x14ac:dyDescent="0.25">
      <c r="D769" s="18"/>
    </row>
    <row r="770" spans="4:4" x14ac:dyDescent="0.25">
      <c r="D770" s="18"/>
    </row>
    <row r="771" spans="4:4" x14ac:dyDescent="0.25">
      <c r="D771" s="18"/>
    </row>
    <row r="772" spans="4:4" x14ac:dyDescent="0.25">
      <c r="D772" s="18"/>
    </row>
    <row r="773" spans="4:4" x14ac:dyDescent="0.25">
      <c r="D773" s="18"/>
    </row>
    <row r="774" spans="4:4" x14ac:dyDescent="0.25">
      <c r="D774" s="18"/>
    </row>
    <row r="775" spans="4:4" x14ac:dyDescent="0.25">
      <c r="D775" s="18"/>
    </row>
    <row r="776" spans="4:4" x14ac:dyDescent="0.25">
      <c r="D776" s="18"/>
    </row>
    <row r="777" spans="4:4" x14ac:dyDescent="0.25">
      <c r="D777" s="18"/>
    </row>
    <row r="778" spans="4:4" x14ac:dyDescent="0.25">
      <c r="D778" s="18"/>
    </row>
    <row r="779" spans="4:4" x14ac:dyDescent="0.25">
      <c r="D779" s="18"/>
    </row>
    <row r="780" spans="4:4" x14ac:dyDescent="0.25">
      <c r="D780" s="18"/>
    </row>
    <row r="781" spans="4:4" x14ac:dyDescent="0.25">
      <c r="D781" s="18"/>
    </row>
    <row r="782" spans="4:4" x14ac:dyDescent="0.25">
      <c r="D782" s="18"/>
    </row>
    <row r="783" spans="4:4" x14ac:dyDescent="0.25">
      <c r="D783" s="18"/>
    </row>
    <row r="784" spans="4:4" x14ac:dyDescent="0.25">
      <c r="D784" s="18"/>
    </row>
    <row r="785" spans="4:4" x14ac:dyDescent="0.25">
      <c r="D785" s="18"/>
    </row>
    <row r="786" spans="4:4" x14ac:dyDescent="0.25">
      <c r="D786" s="18"/>
    </row>
    <row r="787" spans="4:4" x14ac:dyDescent="0.25">
      <c r="D787" s="18"/>
    </row>
    <row r="788" spans="4:4" x14ac:dyDescent="0.25">
      <c r="D788" s="18"/>
    </row>
    <row r="789" spans="4:4" x14ac:dyDescent="0.25">
      <c r="D789" s="18"/>
    </row>
    <row r="790" spans="4:4" x14ac:dyDescent="0.25">
      <c r="D790" s="18"/>
    </row>
    <row r="791" spans="4:4" x14ac:dyDescent="0.25">
      <c r="D791" s="18"/>
    </row>
    <row r="792" spans="4:4" x14ac:dyDescent="0.25">
      <c r="D792" s="18"/>
    </row>
    <row r="793" spans="4:4" x14ac:dyDescent="0.25">
      <c r="D793" s="18"/>
    </row>
    <row r="794" spans="4:4" x14ac:dyDescent="0.25">
      <c r="D794" s="18"/>
    </row>
    <row r="795" spans="4:4" x14ac:dyDescent="0.25">
      <c r="D795" s="18"/>
    </row>
    <row r="796" spans="4:4" x14ac:dyDescent="0.25">
      <c r="D796" s="18"/>
    </row>
    <row r="797" spans="4:4" x14ac:dyDescent="0.25">
      <c r="D797" s="18"/>
    </row>
    <row r="798" spans="4:4" x14ac:dyDescent="0.25">
      <c r="D798" s="18"/>
    </row>
    <row r="799" spans="4:4" x14ac:dyDescent="0.25">
      <c r="D799" s="18"/>
    </row>
    <row r="800" spans="4:4" x14ac:dyDescent="0.25">
      <c r="D800" s="18"/>
    </row>
    <row r="801" spans="4:4" x14ac:dyDescent="0.25">
      <c r="D801" s="18"/>
    </row>
    <row r="802" spans="4:4" x14ac:dyDescent="0.25">
      <c r="D802" s="18"/>
    </row>
    <row r="803" spans="4:4" x14ac:dyDescent="0.25">
      <c r="D803" s="18"/>
    </row>
    <row r="804" spans="4:4" x14ac:dyDescent="0.25">
      <c r="D804" s="18"/>
    </row>
    <row r="805" spans="4:4" x14ac:dyDescent="0.25">
      <c r="D805" s="18"/>
    </row>
    <row r="806" spans="4:4" x14ac:dyDescent="0.25">
      <c r="D806" s="18"/>
    </row>
    <row r="807" spans="4:4" x14ac:dyDescent="0.25">
      <c r="D807" s="18"/>
    </row>
    <row r="808" spans="4:4" x14ac:dyDescent="0.25">
      <c r="D808" s="18"/>
    </row>
    <row r="809" spans="4:4" x14ac:dyDescent="0.25">
      <c r="D809" s="18"/>
    </row>
    <row r="810" spans="4:4" x14ac:dyDescent="0.25">
      <c r="D810" s="18"/>
    </row>
    <row r="811" spans="4:4" x14ac:dyDescent="0.25">
      <c r="D811" s="18"/>
    </row>
    <row r="812" spans="4:4" x14ac:dyDescent="0.25">
      <c r="D812" s="18"/>
    </row>
    <row r="813" spans="4:4" x14ac:dyDescent="0.25">
      <c r="D813" s="18"/>
    </row>
    <row r="814" spans="4:4" x14ac:dyDescent="0.25">
      <c r="D814" s="18"/>
    </row>
    <row r="815" spans="4:4" x14ac:dyDescent="0.25">
      <c r="D815" s="18"/>
    </row>
    <row r="816" spans="4:4" x14ac:dyDescent="0.25">
      <c r="D816" s="18"/>
    </row>
    <row r="817" spans="4:4" x14ac:dyDescent="0.25">
      <c r="D817" s="18"/>
    </row>
    <row r="818" spans="4:4" x14ac:dyDescent="0.25">
      <c r="D818" s="18"/>
    </row>
    <row r="819" spans="4:4" x14ac:dyDescent="0.25">
      <c r="D819" s="18"/>
    </row>
    <row r="820" spans="4:4" x14ac:dyDescent="0.25">
      <c r="D820" s="18"/>
    </row>
    <row r="821" spans="4:4" x14ac:dyDescent="0.25">
      <c r="D821" s="18"/>
    </row>
    <row r="822" spans="4:4" x14ac:dyDescent="0.25">
      <c r="D822" s="18"/>
    </row>
    <row r="823" spans="4:4" x14ac:dyDescent="0.25">
      <c r="D823" s="18"/>
    </row>
    <row r="824" spans="4:4" x14ac:dyDescent="0.25">
      <c r="D824" s="18"/>
    </row>
    <row r="825" spans="4:4" x14ac:dyDescent="0.25">
      <c r="D825" s="18"/>
    </row>
    <row r="826" spans="4:4" x14ac:dyDescent="0.25">
      <c r="D826" s="18"/>
    </row>
    <row r="827" spans="4:4" x14ac:dyDescent="0.25">
      <c r="D827" s="18"/>
    </row>
    <row r="828" spans="4:4" x14ac:dyDescent="0.25">
      <c r="D828" s="18"/>
    </row>
    <row r="829" spans="4:4" x14ac:dyDescent="0.25">
      <c r="D829" s="18"/>
    </row>
    <row r="830" spans="4:4" x14ac:dyDescent="0.25">
      <c r="D830" s="18"/>
    </row>
    <row r="831" spans="4:4" x14ac:dyDescent="0.25">
      <c r="D831" s="18"/>
    </row>
    <row r="832" spans="4:4" x14ac:dyDescent="0.25">
      <c r="D832" s="18"/>
    </row>
    <row r="833" spans="4:4" x14ac:dyDescent="0.25">
      <c r="D833" s="18"/>
    </row>
    <row r="834" spans="4:4" x14ac:dyDescent="0.25">
      <c r="D834" s="18"/>
    </row>
    <row r="835" spans="4:4" x14ac:dyDescent="0.25">
      <c r="D835" s="18"/>
    </row>
    <row r="836" spans="4:4" x14ac:dyDescent="0.25">
      <c r="D836" s="18"/>
    </row>
    <row r="837" spans="4:4" x14ac:dyDescent="0.25">
      <c r="D837" s="18"/>
    </row>
    <row r="838" spans="4:4" x14ac:dyDescent="0.25">
      <c r="D838" s="18"/>
    </row>
    <row r="839" spans="4:4" x14ac:dyDescent="0.25">
      <c r="D839" s="18"/>
    </row>
    <row r="840" spans="4:4" x14ac:dyDescent="0.25">
      <c r="D840" s="18"/>
    </row>
    <row r="841" spans="4:4" x14ac:dyDescent="0.25">
      <c r="D841" s="18"/>
    </row>
    <row r="842" spans="4:4" x14ac:dyDescent="0.25">
      <c r="D842" s="18"/>
    </row>
    <row r="843" spans="4:4" x14ac:dyDescent="0.25">
      <c r="D843" s="18"/>
    </row>
    <row r="844" spans="4:4" x14ac:dyDescent="0.25">
      <c r="D844" s="18"/>
    </row>
    <row r="845" spans="4:4" x14ac:dyDescent="0.25">
      <c r="D845" s="18"/>
    </row>
    <row r="846" spans="4:4" x14ac:dyDescent="0.25">
      <c r="D846" s="18"/>
    </row>
    <row r="847" spans="4:4" x14ac:dyDescent="0.25">
      <c r="D847" s="18"/>
    </row>
    <row r="848" spans="4:4" x14ac:dyDescent="0.25">
      <c r="D848" s="18"/>
    </row>
    <row r="849" spans="4:4" x14ac:dyDescent="0.25">
      <c r="D849" s="18"/>
    </row>
    <row r="850" spans="4:4" x14ac:dyDescent="0.25">
      <c r="D850" s="18"/>
    </row>
    <row r="851" spans="4:4" x14ac:dyDescent="0.25">
      <c r="D851" s="18"/>
    </row>
    <row r="852" spans="4:4" x14ac:dyDescent="0.25">
      <c r="D852" s="18"/>
    </row>
    <row r="853" spans="4:4" x14ac:dyDescent="0.25">
      <c r="D853" s="18"/>
    </row>
    <row r="854" spans="4:4" x14ac:dyDescent="0.25">
      <c r="D854" s="18"/>
    </row>
    <row r="855" spans="4:4" x14ac:dyDescent="0.25">
      <c r="D855" s="18"/>
    </row>
    <row r="856" spans="4:4" x14ac:dyDescent="0.25">
      <c r="D856" s="18"/>
    </row>
    <row r="857" spans="4:4" x14ac:dyDescent="0.25">
      <c r="D857" s="18"/>
    </row>
    <row r="858" spans="4:4" x14ac:dyDescent="0.25">
      <c r="D858" s="18"/>
    </row>
    <row r="859" spans="4:4" x14ac:dyDescent="0.25">
      <c r="D859" s="18"/>
    </row>
    <row r="860" spans="4:4" x14ac:dyDescent="0.25">
      <c r="D860" s="18"/>
    </row>
    <row r="861" spans="4:4" x14ac:dyDescent="0.25">
      <c r="D861" s="18"/>
    </row>
    <row r="862" spans="4:4" x14ac:dyDescent="0.25">
      <c r="D862" s="18"/>
    </row>
    <row r="863" spans="4:4" x14ac:dyDescent="0.25">
      <c r="D863" s="18"/>
    </row>
    <row r="864" spans="4:4" x14ac:dyDescent="0.25">
      <c r="D864" s="18"/>
    </row>
    <row r="865" spans="4:4" x14ac:dyDescent="0.25">
      <c r="D865" s="18"/>
    </row>
    <row r="866" spans="4:4" x14ac:dyDescent="0.25">
      <c r="D866" s="18"/>
    </row>
    <row r="867" spans="4:4" x14ac:dyDescent="0.25">
      <c r="D867" s="18"/>
    </row>
    <row r="868" spans="4:4" x14ac:dyDescent="0.25">
      <c r="D868" s="18"/>
    </row>
    <row r="869" spans="4:4" x14ac:dyDescent="0.25">
      <c r="D869" s="18"/>
    </row>
    <row r="870" spans="4:4" x14ac:dyDescent="0.25">
      <c r="D870" s="18"/>
    </row>
    <row r="871" spans="4:4" x14ac:dyDescent="0.25">
      <c r="D871" s="18"/>
    </row>
    <row r="872" spans="4:4" x14ac:dyDescent="0.25">
      <c r="D872" s="18"/>
    </row>
    <row r="873" spans="4:4" x14ac:dyDescent="0.25">
      <c r="D873" s="18"/>
    </row>
    <row r="874" spans="4:4" x14ac:dyDescent="0.25">
      <c r="D874" s="18"/>
    </row>
    <row r="875" spans="4:4" x14ac:dyDescent="0.25">
      <c r="D875" s="18"/>
    </row>
    <row r="876" spans="4:4" x14ac:dyDescent="0.25">
      <c r="D876" s="18"/>
    </row>
    <row r="877" spans="4:4" x14ac:dyDescent="0.25">
      <c r="D877" s="18"/>
    </row>
    <row r="878" spans="4:4" x14ac:dyDescent="0.25">
      <c r="D878" s="18"/>
    </row>
    <row r="879" spans="4:4" x14ac:dyDescent="0.25">
      <c r="D879" s="18"/>
    </row>
    <row r="880" spans="4:4" x14ac:dyDescent="0.25">
      <c r="D880" s="18"/>
    </row>
    <row r="881" spans="4:4" x14ac:dyDescent="0.25">
      <c r="D881" s="18"/>
    </row>
    <row r="882" spans="4:4" x14ac:dyDescent="0.25">
      <c r="D882" s="18"/>
    </row>
    <row r="883" spans="4:4" x14ac:dyDescent="0.25">
      <c r="D883" s="18"/>
    </row>
    <row r="884" spans="4:4" x14ac:dyDescent="0.25">
      <c r="D884" s="18"/>
    </row>
    <row r="885" spans="4:4" x14ac:dyDescent="0.25">
      <c r="D885" s="18"/>
    </row>
    <row r="886" spans="4:4" x14ac:dyDescent="0.25">
      <c r="D886" s="18"/>
    </row>
    <row r="887" spans="4:4" x14ac:dyDescent="0.25">
      <c r="D887" s="18"/>
    </row>
    <row r="888" spans="4:4" x14ac:dyDescent="0.25">
      <c r="D888" s="18"/>
    </row>
    <row r="889" spans="4:4" x14ac:dyDescent="0.25">
      <c r="D889" s="18"/>
    </row>
    <row r="890" spans="4:4" x14ac:dyDescent="0.25">
      <c r="D890" s="18"/>
    </row>
    <row r="891" spans="4:4" x14ac:dyDescent="0.25">
      <c r="D891" s="18"/>
    </row>
    <row r="892" spans="4:4" x14ac:dyDescent="0.25">
      <c r="D892" s="18"/>
    </row>
    <row r="893" spans="4:4" x14ac:dyDescent="0.25">
      <c r="D893" s="18"/>
    </row>
    <row r="894" spans="4:4" x14ac:dyDescent="0.25">
      <c r="D894" s="18"/>
    </row>
    <row r="895" spans="4:4" x14ac:dyDescent="0.25">
      <c r="D895" s="18"/>
    </row>
    <row r="896" spans="4:4" x14ac:dyDescent="0.25">
      <c r="D896" s="18"/>
    </row>
    <row r="897" spans="4:4" x14ac:dyDescent="0.25">
      <c r="D897" s="18"/>
    </row>
    <row r="898" spans="4:4" x14ac:dyDescent="0.25">
      <c r="D898" s="18"/>
    </row>
    <row r="899" spans="4:4" x14ac:dyDescent="0.25">
      <c r="D899" s="18"/>
    </row>
    <row r="900" spans="4:4" x14ac:dyDescent="0.25">
      <c r="D900" s="18"/>
    </row>
    <row r="901" spans="4:4" x14ac:dyDescent="0.25">
      <c r="D901" s="18"/>
    </row>
    <row r="902" spans="4:4" x14ac:dyDescent="0.25">
      <c r="D902" s="18"/>
    </row>
    <row r="903" spans="4:4" x14ac:dyDescent="0.25">
      <c r="D903" s="18"/>
    </row>
    <row r="904" spans="4:4" x14ac:dyDescent="0.25">
      <c r="D904" s="18"/>
    </row>
    <row r="905" spans="4:4" x14ac:dyDescent="0.25">
      <c r="D905" s="18"/>
    </row>
    <row r="906" spans="4:4" x14ac:dyDescent="0.25">
      <c r="D906" s="18"/>
    </row>
    <row r="907" spans="4:4" x14ac:dyDescent="0.25">
      <c r="D907" s="18"/>
    </row>
    <row r="908" spans="4:4" x14ac:dyDescent="0.25">
      <c r="D908" s="18"/>
    </row>
    <row r="909" spans="4:4" x14ac:dyDescent="0.25">
      <c r="D909" s="18"/>
    </row>
    <row r="910" spans="4:4" x14ac:dyDescent="0.25">
      <c r="D910" s="18"/>
    </row>
    <row r="911" spans="4:4" x14ac:dyDescent="0.25">
      <c r="D911" s="18"/>
    </row>
    <row r="912" spans="4:4" x14ac:dyDescent="0.25">
      <c r="D912" s="18"/>
    </row>
    <row r="913" spans="4:4" x14ac:dyDescent="0.25">
      <c r="D913" s="18"/>
    </row>
    <row r="914" spans="4:4" x14ac:dyDescent="0.25">
      <c r="D914" s="18"/>
    </row>
    <row r="915" spans="4:4" x14ac:dyDescent="0.25">
      <c r="D915" s="18"/>
    </row>
    <row r="916" spans="4:4" x14ac:dyDescent="0.25">
      <c r="D916" s="18"/>
    </row>
    <row r="917" spans="4:4" x14ac:dyDescent="0.25">
      <c r="D917" s="18"/>
    </row>
    <row r="918" spans="4:4" x14ac:dyDescent="0.25">
      <c r="D918" s="18"/>
    </row>
    <row r="919" spans="4:4" x14ac:dyDescent="0.25">
      <c r="D919" s="18"/>
    </row>
    <row r="920" spans="4:4" x14ac:dyDescent="0.25">
      <c r="D920" s="18"/>
    </row>
    <row r="921" spans="4:4" x14ac:dyDescent="0.25">
      <c r="D921" s="18"/>
    </row>
    <row r="922" spans="4:4" x14ac:dyDescent="0.25">
      <c r="D922" s="18"/>
    </row>
    <row r="923" spans="4:4" x14ac:dyDescent="0.25">
      <c r="D923" s="18"/>
    </row>
    <row r="924" spans="4:4" x14ac:dyDescent="0.25">
      <c r="D924" s="18"/>
    </row>
    <row r="925" spans="4:4" x14ac:dyDescent="0.25">
      <c r="D925" s="18"/>
    </row>
    <row r="926" spans="4:4" x14ac:dyDescent="0.25">
      <c r="D926" s="18"/>
    </row>
    <row r="927" spans="4:4" x14ac:dyDescent="0.25">
      <c r="D927" s="18"/>
    </row>
    <row r="928" spans="4:4" x14ac:dyDescent="0.25">
      <c r="D928" s="18"/>
    </row>
    <row r="929" spans="4:4" x14ac:dyDescent="0.25">
      <c r="D929" s="18"/>
    </row>
    <row r="930" spans="4:4" x14ac:dyDescent="0.25">
      <c r="D930" s="18"/>
    </row>
    <row r="931" spans="4:4" x14ac:dyDescent="0.25">
      <c r="D931" s="18"/>
    </row>
    <row r="932" spans="4:4" x14ac:dyDescent="0.25">
      <c r="D932" s="18"/>
    </row>
    <row r="933" spans="4:4" x14ac:dyDescent="0.25">
      <c r="D933" s="18"/>
    </row>
    <row r="934" spans="4:4" x14ac:dyDescent="0.25">
      <c r="D934" s="18"/>
    </row>
    <row r="935" spans="4:4" x14ac:dyDescent="0.25">
      <c r="D935" s="18"/>
    </row>
    <row r="936" spans="4:4" x14ac:dyDescent="0.25">
      <c r="D936" s="18"/>
    </row>
    <row r="937" spans="4:4" x14ac:dyDescent="0.25">
      <c r="D937" s="18"/>
    </row>
    <row r="938" spans="4:4" x14ac:dyDescent="0.25">
      <c r="D938" s="18"/>
    </row>
    <row r="939" spans="4:4" x14ac:dyDescent="0.25">
      <c r="D939" s="18"/>
    </row>
    <row r="940" spans="4:4" x14ac:dyDescent="0.25">
      <c r="D940" s="18"/>
    </row>
    <row r="941" spans="4:4" x14ac:dyDescent="0.25">
      <c r="D941" s="18"/>
    </row>
    <row r="942" spans="4:4" x14ac:dyDescent="0.25">
      <c r="D942" s="18"/>
    </row>
    <row r="943" spans="4:4" x14ac:dyDescent="0.25">
      <c r="D943" s="18"/>
    </row>
    <row r="944" spans="4:4" x14ac:dyDescent="0.25">
      <c r="D944" s="18"/>
    </row>
    <row r="945" spans="4:4" x14ac:dyDescent="0.25">
      <c r="D945" s="18"/>
    </row>
    <row r="946" spans="4:4" x14ac:dyDescent="0.25">
      <c r="D946" s="18"/>
    </row>
    <row r="947" spans="4:4" x14ac:dyDescent="0.25">
      <c r="D947" s="18"/>
    </row>
    <row r="948" spans="4:4" x14ac:dyDescent="0.25">
      <c r="D948" s="18"/>
    </row>
    <row r="949" spans="4:4" x14ac:dyDescent="0.25">
      <c r="D949" s="18"/>
    </row>
    <row r="950" spans="4:4" x14ac:dyDescent="0.25">
      <c r="D950" s="18"/>
    </row>
    <row r="951" spans="4:4" x14ac:dyDescent="0.25">
      <c r="D951" s="18"/>
    </row>
    <row r="952" spans="4:4" x14ac:dyDescent="0.25">
      <c r="D952" s="18"/>
    </row>
    <row r="953" spans="4:4" x14ac:dyDescent="0.25">
      <c r="D953" s="18"/>
    </row>
    <row r="954" spans="4:4" x14ac:dyDescent="0.25">
      <c r="D954" s="18"/>
    </row>
    <row r="955" spans="4:4" x14ac:dyDescent="0.25">
      <c r="D955" s="18"/>
    </row>
    <row r="956" spans="4:4" x14ac:dyDescent="0.25">
      <c r="D956" s="18"/>
    </row>
    <row r="957" spans="4:4" x14ac:dyDescent="0.25">
      <c r="D957" s="18"/>
    </row>
    <row r="958" spans="4:4" x14ac:dyDescent="0.25">
      <c r="D958" s="18"/>
    </row>
    <row r="959" spans="4:4" x14ac:dyDescent="0.25">
      <c r="D959" s="18"/>
    </row>
    <row r="960" spans="4:4" x14ac:dyDescent="0.25">
      <c r="D960" s="18"/>
    </row>
    <row r="961" spans="4:4" x14ac:dyDescent="0.25">
      <c r="D961" s="18"/>
    </row>
    <row r="962" spans="4:4" x14ac:dyDescent="0.25">
      <c r="D962" s="18"/>
    </row>
    <row r="963" spans="4:4" x14ac:dyDescent="0.25">
      <c r="D963" s="18"/>
    </row>
    <row r="964" spans="4:4" x14ac:dyDescent="0.25">
      <c r="D964" s="18"/>
    </row>
    <row r="965" spans="4:4" x14ac:dyDescent="0.25">
      <c r="D965" s="18"/>
    </row>
    <row r="966" spans="4:4" x14ac:dyDescent="0.25">
      <c r="D966" s="18"/>
    </row>
    <row r="967" spans="4:4" x14ac:dyDescent="0.25">
      <c r="D967" s="18"/>
    </row>
    <row r="968" spans="4:4" x14ac:dyDescent="0.25">
      <c r="D968" s="18"/>
    </row>
    <row r="969" spans="4:4" x14ac:dyDescent="0.25">
      <c r="D969" s="18"/>
    </row>
    <row r="970" spans="4:4" x14ac:dyDescent="0.25">
      <c r="D970" s="18"/>
    </row>
    <row r="971" spans="4:4" x14ac:dyDescent="0.25">
      <c r="D971" s="18"/>
    </row>
    <row r="972" spans="4:4" x14ac:dyDescent="0.25">
      <c r="D972" s="18"/>
    </row>
    <row r="973" spans="4:4" x14ac:dyDescent="0.25">
      <c r="D973" s="18"/>
    </row>
    <row r="974" spans="4:4" x14ac:dyDescent="0.25">
      <c r="D974" s="18"/>
    </row>
    <row r="975" spans="4:4" x14ac:dyDescent="0.25">
      <c r="D975" s="18"/>
    </row>
    <row r="976" spans="4:4" x14ac:dyDescent="0.25">
      <c r="D976" s="18"/>
    </row>
    <row r="977" spans="4:4" x14ac:dyDescent="0.25">
      <c r="D977" s="18"/>
    </row>
    <row r="978" spans="4:4" x14ac:dyDescent="0.25">
      <c r="D978" s="18"/>
    </row>
    <row r="979" spans="4:4" x14ac:dyDescent="0.25">
      <c r="D979" s="18"/>
    </row>
    <row r="980" spans="4:4" x14ac:dyDescent="0.25">
      <c r="D980" s="18"/>
    </row>
    <row r="981" spans="4:4" x14ac:dyDescent="0.25">
      <c r="D981" s="18"/>
    </row>
    <row r="982" spans="4:4" x14ac:dyDescent="0.25">
      <c r="D982" s="18"/>
    </row>
    <row r="983" spans="4:4" x14ac:dyDescent="0.25">
      <c r="D983" s="18"/>
    </row>
    <row r="984" spans="4:4" x14ac:dyDescent="0.25">
      <c r="D984" s="18"/>
    </row>
    <row r="985" spans="4:4" x14ac:dyDescent="0.25">
      <c r="D985" s="18"/>
    </row>
    <row r="986" spans="4:4" x14ac:dyDescent="0.25">
      <c r="D986" s="18"/>
    </row>
    <row r="987" spans="4:4" x14ac:dyDescent="0.25">
      <c r="D987" s="18"/>
    </row>
    <row r="988" spans="4:4" x14ac:dyDescent="0.25">
      <c r="D988" s="18"/>
    </row>
    <row r="989" spans="4:4" x14ac:dyDescent="0.25">
      <c r="D989" s="18"/>
    </row>
    <row r="990" spans="4:4" x14ac:dyDescent="0.25">
      <c r="D990" s="18"/>
    </row>
    <row r="991" spans="4:4" x14ac:dyDescent="0.25">
      <c r="D991" s="18"/>
    </row>
    <row r="992" spans="4:4" x14ac:dyDescent="0.25">
      <c r="D992" s="18"/>
    </row>
    <row r="993" spans="4:4" x14ac:dyDescent="0.25">
      <c r="D993" s="18"/>
    </row>
    <row r="994" spans="4:4" x14ac:dyDescent="0.25">
      <c r="D994" s="18"/>
    </row>
    <row r="995" spans="4:4" x14ac:dyDescent="0.25">
      <c r="D995" s="18"/>
    </row>
    <row r="996" spans="4:4" x14ac:dyDescent="0.25">
      <c r="D996" s="18"/>
    </row>
    <row r="997" spans="4:4" x14ac:dyDescent="0.25">
      <c r="D997" s="18"/>
    </row>
    <row r="998" spans="4:4" x14ac:dyDescent="0.25">
      <c r="D998" s="18"/>
    </row>
    <row r="999" spans="4:4" x14ac:dyDescent="0.25">
      <c r="D999" s="18"/>
    </row>
    <row r="1000" spans="4:4" x14ac:dyDescent="0.25">
      <c r="D1000" s="18"/>
    </row>
    <row r="1001" spans="4:4" x14ac:dyDescent="0.25">
      <c r="D1001" s="18"/>
    </row>
    <row r="1002" spans="4:4" x14ac:dyDescent="0.25">
      <c r="D1002" s="18"/>
    </row>
    <row r="1003" spans="4:4" x14ac:dyDescent="0.25">
      <c r="D1003" s="18"/>
    </row>
    <row r="1004" spans="4:4" x14ac:dyDescent="0.25">
      <c r="D1004" s="18"/>
    </row>
    <row r="1005" spans="4:4" x14ac:dyDescent="0.25">
      <c r="D1005" s="18"/>
    </row>
    <row r="1006" spans="4:4" x14ac:dyDescent="0.25">
      <c r="D1006" s="18"/>
    </row>
    <row r="1007" spans="4:4" x14ac:dyDescent="0.25">
      <c r="D1007" s="18"/>
    </row>
    <row r="1008" spans="4:4" x14ac:dyDescent="0.25">
      <c r="D1008" s="18"/>
    </row>
    <row r="1009" spans="4:4" x14ac:dyDescent="0.25">
      <c r="D1009" s="18"/>
    </row>
    <row r="1010" spans="4:4" x14ac:dyDescent="0.25">
      <c r="D1010" s="18"/>
    </row>
    <row r="1011" spans="4:4" x14ac:dyDescent="0.25">
      <c r="D1011" s="18"/>
    </row>
    <row r="1012" spans="4:4" x14ac:dyDescent="0.25">
      <c r="D1012" s="18"/>
    </row>
    <row r="1013" spans="4:4" x14ac:dyDescent="0.25">
      <c r="D1013" s="18"/>
    </row>
    <row r="1014" spans="4:4" x14ac:dyDescent="0.25">
      <c r="D1014" s="18"/>
    </row>
    <row r="1015" spans="4:4" x14ac:dyDescent="0.25">
      <c r="D1015" s="18"/>
    </row>
    <row r="1016" spans="4:4" x14ac:dyDescent="0.25">
      <c r="D1016" s="18"/>
    </row>
    <row r="1017" spans="4:4" x14ac:dyDescent="0.25">
      <c r="D1017" s="18"/>
    </row>
    <row r="1018" spans="4:4" x14ac:dyDescent="0.25">
      <c r="D1018" s="18"/>
    </row>
    <row r="1019" spans="4:4" x14ac:dyDescent="0.25">
      <c r="D1019" s="18"/>
    </row>
    <row r="1020" spans="4:4" x14ac:dyDescent="0.25">
      <c r="D1020" s="18"/>
    </row>
    <row r="1021" spans="4:4" x14ac:dyDescent="0.25">
      <c r="D1021" s="18"/>
    </row>
    <row r="1022" spans="4:4" x14ac:dyDescent="0.25">
      <c r="D1022" s="18"/>
    </row>
    <row r="1023" spans="4:4" x14ac:dyDescent="0.25">
      <c r="D1023" s="18"/>
    </row>
    <row r="1024" spans="4:4" x14ac:dyDescent="0.25">
      <c r="D1024" s="18"/>
    </row>
    <row r="1025" spans="4:4" x14ac:dyDescent="0.25">
      <c r="D1025" s="18"/>
    </row>
    <row r="1026" spans="4:4" x14ac:dyDescent="0.25">
      <c r="D1026" s="18"/>
    </row>
    <row r="1027" spans="4:4" x14ac:dyDescent="0.25">
      <c r="D1027" s="18"/>
    </row>
    <row r="1028" spans="4:4" x14ac:dyDescent="0.25">
      <c r="D1028" s="18"/>
    </row>
    <row r="1029" spans="4:4" x14ac:dyDescent="0.25">
      <c r="D1029" s="18"/>
    </row>
    <row r="1030" spans="4:4" x14ac:dyDescent="0.25">
      <c r="D1030" s="18"/>
    </row>
    <row r="1031" spans="4:4" x14ac:dyDescent="0.25">
      <c r="D1031" s="18"/>
    </row>
    <row r="1032" spans="4:4" x14ac:dyDescent="0.25">
      <c r="D1032" s="18"/>
    </row>
    <row r="1033" spans="4:4" x14ac:dyDescent="0.25">
      <c r="D1033" s="18"/>
    </row>
    <row r="1034" spans="4:4" x14ac:dyDescent="0.25">
      <c r="D1034" s="18"/>
    </row>
    <row r="1035" spans="4:4" x14ac:dyDescent="0.25">
      <c r="D1035" s="18"/>
    </row>
    <row r="1036" spans="4:4" x14ac:dyDescent="0.25">
      <c r="D1036" s="18"/>
    </row>
    <row r="1037" spans="4:4" x14ac:dyDescent="0.25">
      <c r="D1037" s="18"/>
    </row>
    <row r="1038" spans="4:4" x14ac:dyDescent="0.25">
      <c r="D1038" s="18"/>
    </row>
    <row r="1039" spans="4:4" x14ac:dyDescent="0.25">
      <c r="D1039" s="18"/>
    </row>
    <row r="1040" spans="4:4" x14ac:dyDescent="0.25">
      <c r="D1040" s="18"/>
    </row>
    <row r="1041" spans="4:4" x14ac:dyDescent="0.25">
      <c r="D1041" s="18"/>
    </row>
    <row r="1042" spans="4:4" x14ac:dyDescent="0.25">
      <c r="D1042" s="18"/>
    </row>
    <row r="1043" spans="4:4" x14ac:dyDescent="0.25">
      <c r="D1043" s="18"/>
    </row>
    <row r="1044" spans="4:4" x14ac:dyDescent="0.25">
      <c r="D1044" s="18"/>
    </row>
    <row r="1045" spans="4:4" x14ac:dyDescent="0.25">
      <c r="D1045" s="18"/>
    </row>
    <row r="1046" spans="4:4" x14ac:dyDescent="0.25">
      <c r="D1046" s="18"/>
    </row>
    <row r="1047" spans="4:4" x14ac:dyDescent="0.25">
      <c r="D1047" s="18"/>
    </row>
    <row r="1048" spans="4:4" x14ac:dyDescent="0.25">
      <c r="D1048" s="18"/>
    </row>
    <row r="1049" spans="4:4" x14ac:dyDescent="0.25">
      <c r="D1049" s="18"/>
    </row>
    <row r="1050" spans="4:4" x14ac:dyDescent="0.25">
      <c r="D1050" s="18"/>
    </row>
    <row r="1051" spans="4:4" x14ac:dyDescent="0.25">
      <c r="D1051" s="18"/>
    </row>
    <row r="1052" spans="4:4" x14ac:dyDescent="0.25">
      <c r="D1052" s="18"/>
    </row>
    <row r="1053" spans="4:4" x14ac:dyDescent="0.25">
      <c r="D1053" s="18"/>
    </row>
    <row r="1054" spans="4:4" x14ac:dyDescent="0.25">
      <c r="D1054" s="18"/>
    </row>
    <row r="1055" spans="4:4" x14ac:dyDescent="0.25">
      <c r="D1055" s="18"/>
    </row>
    <row r="1056" spans="4:4" x14ac:dyDescent="0.25">
      <c r="D1056" s="18"/>
    </row>
    <row r="1057" spans="4:4" x14ac:dyDescent="0.25">
      <c r="D1057" s="18"/>
    </row>
    <row r="1058" spans="4:4" x14ac:dyDescent="0.25">
      <c r="D1058" s="18"/>
    </row>
    <row r="1059" spans="4:4" x14ac:dyDescent="0.25">
      <c r="D1059" s="18"/>
    </row>
    <row r="1060" spans="4:4" x14ac:dyDescent="0.25">
      <c r="D1060" s="18"/>
    </row>
    <row r="1061" spans="4:4" x14ac:dyDescent="0.25">
      <c r="D1061" s="18"/>
    </row>
    <row r="1062" spans="4:4" x14ac:dyDescent="0.25">
      <c r="D1062" s="18"/>
    </row>
    <row r="1063" spans="4:4" x14ac:dyDescent="0.25">
      <c r="D1063" s="18"/>
    </row>
    <row r="1064" spans="4:4" x14ac:dyDescent="0.25">
      <c r="D1064" s="18"/>
    </row>
    <row r="1065" spans="4:4" x14ac:dyDescent="0.25">
      <c r="D1065" s="18"/>
    </row>
    <row r="1066" spans="4:4" x14ac:dyDescent="0.25">
      <c r="D1066" s="18"/>
    </row>
    <row r="1067" spans="4:4" x14ac:dyDescent="0.25">
      <c r="D1067" s="18"/>
    </row>
    <row r="1068" spans="4:4" x14ac:dyDescent="0.25">
      <c r="D1068" s="18"/>
    </row>
    <row r="1069" spans="4:4" x14ac:dyDescent="0.25">
      <c r="D1069" s="18"/>
    </row>
    <row r="1070" spans="4:4" x14ac:dyDescent="0.25">
      <c r="D1070" s="18"/>
    </row>
    <row r="1071" spans="4:4" x14ac:dyDescent="0.25">
      <c r="D1071" s="18"/>
    </row>
    <row r="1072" spans="4:4" x14ac:dyDescent="0.25">
      <c r="D1072" s="18"/>
    </row>
    <row r="1073" spans="4:4" x14ac:dyDescent="0.25">
      <c r="D1073" s="18"/>
    </row>
    <row r="1074" spans="4:4" x14ac:dyDescent="0.25">
      <c r="D1074" s="18"/>
    </row>
    <row r="1075" spans="4:4" x14ac:dyDescent="0.25">
      <c r="D1075" s="18"/>
    </row>
    <row r="1076" spans="4:4" x14ac:dyDescent="0.25">
      <c r="D1076" s="18"/>
    </row>
    <row r="1077" spans="4:4" x14ac:dyDescent="0.25">
      <c r="D1077" s="18"/>
    </row>
    <row r="1078" spans="4:4" x14ac:dyDescent="0.25">
      <c r="D1078" s="18"/>
    </row>
    <row r="1079" spans="4:4" x14ac:dyDescent="0.25">
      <c r="D1079" s="18"/>
    </row>
    <row r="1080" spans="4:4" x14ac:dyDescent="0.25">
      <c r="D1080" s="18"/>
    </row>
    <row r="1081" spans="4:4" x14ac:dyDescent="0.25">
      <c r="D1081" s="18"/>
    </row>
    <row r="1082" spans="4:4" x14ac:dyDescent="0.25">
      <c r="D1082" s="18"/>
    </row>
    <row r="1083" spans="4:4" x14ac:dyDescent="0.25">
      <c r="D1083" s="18"/>
    </row>
    <row r="1084" spans="4:4" x14ac:dyDescent="0.25">
      <c r="D1084" s="18"/>
    </row>
    <row r="1085" spans="4:4" x14ac:dyDescent="0.25">
      <c r="D1085" s="18"/>
    </row>
    <row r="1086" spans="4:4" x14ac:dyDescent="0.25">
      <c r="D1086" s="18"/>
    </row>
    <row r="1087" spans="4:4" x14ac:dyDescent="0.25">
      <c r="D1087" s="18"/>
    </row>
    <row r="1088" spans="4:4" x14ac:dyDescent="0.25">
      <c r="D1088" s="18"/>
    </row>
    <row r="1089" spans="4:4" x14ac:dyDescent="0.25">
      <c r="D1089" s="18"/>
    </row>
    <row r="1090" spans="4:4" x14ac:dyDescent="0.25">
      <c r="D1090" s="18"/>
    </row>
    <row r="1091" spans="4:4" x14ac:dyDescent="0.25">
      <c r="D1091" s="18"/>
    </row>
    <row r="1092" spans="4:4" x14ac:dyDescent="0.25">
      <c r="D1092" s="18"/>
    </row>
    <row r="1093" spans="4:4" x14ac:dyDescent="0.25">
      <c r="D1093" s="18"/>
    </row>
    <row r="1094" spans="4:4" x14ac:dyDescent="0.25">
      <c r="D1094" s="18"/>
    </row>
    <row r="1095" spans="4:4" x14ac:dyDescent="0.25">
      <c r="D1095" s="18"/>
    </row>
    <row r="1096" spans="4:4" x14ac:dyDescent="0.25">
      <c r="D1096" s="18"/>
    </row>
    <row r="1097" spans="4:4" x14ac:dyDescent="0.25">
      <c r="D1097" s="18"/>
    </row>
    <row r="1098" spans="4:4" x14ac:dyDescent="0.25">
      <c r="D1098" s="18"/>
    </row>
    <row r="1099" spans="4:4" x14ac:dyDescent="0.25">
      <c r="D1099" s="18"/>
    </row>
    <row r="1100" spans="4:4" x14ac:dyDescent="0.25">
      <c r="D1100" s="18"/>
    </row>
    <row r="1101" spans="4:4" x14ac:dyDescent="0.25">
      <c r="D1101" s="18"/>
    </row>
    <row r="1102" spans="4:4" x14ac:dyDescent="0.25">
      <c r="D1102" s="18"/>
    </row>
    <row r="1103" spans="4:4" x14ac:dyDescent="0.25">
      <c r="D1103" s="18"/>
    </row>
    <row r="1104" spans="4:4" x14ac:dyDescent="0.25">
      <c r="D1104" s="18"/>
    </row>
    <row r="1105" spans="4:4" x14ac:dyDescent="0.25">
      <c r="D1105" s="18"/>
    </row>
    <row r="1106" spans="4:4" x14ac:dyDescent="0.25">
      <c r="D1106" s="18"/>
    </row>
    <row r="1107" spans="4:4" x14ac:dyDescent="0.25">
      <c r="D1107" s="18"/>
    </row>
    <row r="1108" spans="4:4" x14ac:dyDescent="0.25">
      <c r="D1108" s="18"/>
    </row>
    <row r="1109" spans="4:4" x14ac:dyDescent="0.25">
      <c r="D1109" s="18"/>
    </row>
    <row r="1110" spans="4:4" x14ac:dyDescent="0.25">
      <c r="D1110" s="18"/>
    </row>
    <row r="1111" spans="4:4" x14ac:dyDescent="0.25">
      <c r="D1111" s="18"/>
    </row>
    <row r="1112" spans="4:4" x14ac:dyDescent="0.25">
      <c r="D1112" s="18"/>
    </row>
    <row r="1113" spans="4:4" x14ac:dyDescent="0.25">
      <c r="D1113" s="18"/>
    </row>
    <row r="1114" spans="4:4" x14ac:dyDescent="0.25">
      <c r="D1114" s="18"/>
    </row>
    <row r="1115" spans="4:4" x14ac:dyDescent="0.25">
      <c r="D1115" s="18"/>
    </row>
    <row r="1116" spans="4:4" x14ac:dyDescent="0.25">
      <c r="D1116" s="18"/>
    </row>
    <row r="1117" spans="4:4" x14ac:dyDescent="0.25">
      <c r="D1117" s="18"/>
    </row>
    <row r="1118" spans="4:4" x14ac:dyDescent="0.25">
      <c r="D1118" s="18"/>
    </row>
    <row r="1119" spans="4:4" x14ac:dyDescent="0.25">
      <c r="D1119" s="18"/>
    </row>
    <row r="1120" spans="4:4" x14ac:dyDescent="0.25">
      <c r="D1120" s="18"/>
    </row>
    <row r="1121" spans="4:4" x14ac:dyDescent="0.25">
      <c r="D1121" s="18"/>
    </row>
    <row r="1122" spans="4:4" x14ac:dyDescent="0.25">
      <c r="D1122" s="18"/>
    </row>
    <row r="1123" spans="4:4" x14ac:dyDescent="0.25">
      <c r="D1123" s="18"/>
    </row>
    <row r="1124" spans="4:4" x14ac:dyDescent="0.25">
      <c r="D1124" s="18"/>
    </row>
    <row r="1125" spans="4:4" x14ac:dyDescent="0.25">
      <c r="D1125" s="18"/>
    </row>
    <row r="1126" spans="4:4" x14ac:dyDescent="0.25">
      <c r="D1126" s="18"/>
    </row>
    <row r="1127" spans="4:4" x14ac:dyDescent="0.25">
      <c r="D1127" s="18"/>
    </row>
    <row r="1128" spans="4:4" x14ac:dyDescent="0.25">
      <c r="D1128" s="18"/>
    </row>
    <row r="1129" spans="4:4" x14ac:dyDescent="0.25">
      <c r="D1129" s="18"/>
    </row>
    <row r="1130" spans="4:4" x14ac:dyDescent="0.25">
      <c r="D1130" s="18"/>
    </row>
    <row r="1131" spans="4:4" x14ac:dyDescent="0.25">
      <c r="D1131" s="18"/>
    </row>
    <row r="1132" spans="4:4" x14ac:dyDescent="0.25">
      <c r="D1132" s="18"/>
    </row>
    <row r="1133" spans="4:4" x14ac:dyDescent="0.25">
      <c r="D1133" s="18"/>
    </row>
    <row r="1134" spans="4:4" x14ac:dyDescent="0.25">
      <c r="D1134" s="18"/>
    </row>
    <row r="1135" spans="4:4" x14ac:dyDescent="0.25">
      <c r="D1135" s="18"/>
    </row>
    <row r="1136" spans="4:4" x14ac:dyDescent="0.25">
      <c r="D1136" s="18"/>
    </row>
    <row r="1137" spans="4:4" x14ac:dyDescent="0.25">
      <c r="D1137" s="18"/>
    </row>
    <row r="1138" spans="4:4" x14ac:dyDescent="0.25">
      <c r="D1138" s="18"/>
    </row>
    <row r="1139" spans="4:4" x14ac:dyDescent="0.25">
      <c r="D1139" s="18"/>
    </row>
    <row r="1140" spans="4:4" x14ac:dyDescent="0.25">
      <c r="D1140" s="18"/>
    </row>
    <row r="1141" spans="4:4" x14ac:dyDescent="0.25">
      <c r="D1141" s="18"/>
    </row>
    <row r="1142" spans="4:4" x14ac:dyDescent="0.25">
      <c r="D1142" s="18"/>
    </row>
    <row r="1143" spans="4:4" x14ac:dyDescent="0.25">
      <c r="D1143" s="18"/>
    </row>
    <row r="1144" spans="4:4" x14ac:dyDescent="0.25">
      <c r="D1144" s="18"/>
    </row>
    <row r="1145" spans="4:4" x14ac:dyDescent="0.25">
      <c r="D1145" s="18"/>
    </row>
    <row r="1146" spans="4:4" x14ac:dyDescent="0.25">
      <c r="D1146" s="18"/>
    </row>
    <row r="1147" spans="4:4" x14ac:dyDescent="0.25">
      <c r="D1147" s="18"/>
    </row>
    <row r="1148" spans="4:4" x14ac:dyDescent="0.25">
      <c r="D1148" s="18"/>
    </row>
    <row r="1149" spans="4:4" x14ac:dyDescent="0.25">
      <c r="D1149" s="18"/>
    </row>
    <row r="1150" spans="4:4" x14ac:dyDescent="0.25">
      <c r="D1150" s="18"/>
    </row>
    <row r="1151" spans="4:4" x14ac:dyDescent="0.25">
      <c r="D1151" s="18"/>
    </row>
    <row r="1152" spans="4:4" x14ac:dyDescent="0.25">
      <c r="D1152" s="18"/>
    </row>
    <row r="1153" spans="4:4" x14ac:dyDescent="0.25">
      <c r="D1153" s="18"/>
    </row>
    <row r="1154" spans="4:4" x14ac:dyDescent="0.25">
      <c r="D1154" s="18"/>
    </row>
    <row r="1155" spans="4:4" x14ac:dyDescent="0.25">
      <c r="D1155" s="18"/>
    </row>
    <row r="1156" spans="4:4" x14ac:dyDescent="0.25">
      <c r="D1156" s="18"/>
    </row>
    <row r="1157" spans="4:4" x14ac:dyDescent="0.25">
      <c r="D1157" s="18"/>
    </row>
    <row r="1158" spans="4:4" x14ac:dyDescent="0.25">
      <c r="D1158" s="18"/>
    </row>
    <row r="1159" spans="4:4" x14ac:dyDescent="0.25">
      <c r="D1159" s="18"/>
    </row>
    <row r="1160" spans="4:4" x14ac:dyDescent="0.25">
      <c r="D1160" s="18"/>
    </row>
    <row r="1161" spans="4:4" x14ac:dyDescent="0.25">
      <c r="D1161" s="18"/>
    </row>
    <row r="1162" spans="4:4" x14ac:dyDescent="0.25">
      <c r="D1162" s="18"/>
    </row>
    <row r="1163" spans="4:4" x14ac:dyDescent="0.25">
      <c r="D1163" s="18"/>
    </row>
    <row r="1164" spans="4:4" x14ac:dyDescent="0.25">
      <c r="D1164" s="18"/>
    </row>
    <row r="1165" spans="4:4" x14ac:dyDescent="0.25">
      <c r="D1165" s="18"/>
    </row>
    <row r="1166" spans="4:4" x14ac:dyDescent="0.25">
      <c r="D1166" s="18"/>
    </row>
    <row r="1167" spans="4:4" x14ac:dyDescent="0.25">
      <c r="D1167" s="18"/>
    </row>
    <row r="1168" spans="4:4" x14ac:dyDescent="0.25">
      <c r="D1168" s="18"/>
    </row>
    <row r="1169" spans="4:4" x14ac:dyDescent="0.25">
      <c r="D1169" s="18"/>
    </row>
    <row r="1170" spans="4:4" x14ac:dyDescent="0.25">
      <c r="D1170" s="18"/>
    </row>
    <row r="1171" spans="4:4" x14ac:dyDescent="0.25">
      <c r="D1171" s="18"/>
    </row>
    <row r="1172" spans="4:4" x14ac:dyDescent="0.25">
      <c r="D1172" s="18"/>
    </row>
    <row r="1173" spans="4:4" x14ac:dyDescent="0.25">
      <c r="D1173" s="18"/>
    </row>
    <row r="1174" spans="4:4" x14ac:dyDescent="0.25">
      <c r="D1174" s="18"/>
    </row>
    <row r="1175" spans="4:4" x14ac:dyDescent="0.25">
      <c r="D1175" s="18"/>
    </row>
    <row r="1176" spans="4:4" x14ac:dyDescent="0.25">
      <c r="D1176" s="18"/>
    </row>
    <row r="1177" spans="4:4" x14ac:dyDescent="0.25">
      <c r="D1177" s="18"/>
    </row>
    <row r="1178" spans="4:4" x14ac:dyDescent="0.25">
      <c r="D1178" s="18"/>
    </row>
    <row r="1179" spans="4:4" x14ac:dyDescent="0.25">
      <c r="D1179" s="18"/>
    </row>
    <row r="1180" spans="4:4" x14ac:dyDescent="0.25">
      <c r="D1180" s="18"/>
    </row>
    <row r="1181" spans="4:4" x14ac:dyDescent="0.25">
      <c r="D1181" s="18"/>
    </row>
    <row r="1182" spans="4:4" x14ac:dyDescent="0.25">
      <c r="D1182" s="18"/>
    </row>
    <row r="1183" spans="4:4" x14ac:dyDescent="0.25">
      <c r="D1183" s="18"/>
    </row>
    <row r="1184" spans="4:4" x14ac:dyDescent="0.25">
      <c r="D1184" s="18"/>
    </row>
    <row r="1185" spans="4:4" x14ac:dyDescent="0.25">
      <c r="D1185" s="18"/>
    </row>
    <row r="1186" spans="4:4" x14ac:dyDescent="0.25">
      <c r="D1186" s="18"/>
    </row>
    <row r="1187" spans="4:4" x14ac:dyDescent="0.25">
      <c r="D1187" s="18"/>
    </row>
    <row r="1188" spans="4:4" x14ac:dyDescent="0.25">
      <c r="D1188" s="18"/>
    </row>
    <row r="1189" spans="4:4" x14ac:dyDescent="0.25">
      <c r="D1189" s="18"/>
    </row>
    <row r="1190" spans="4:4" x14ac:dyDescent="0.25">
      <c r="D1190" s="18"/>
    </row>
    <row r="1191" spans="4:4" x14ac:dyDescent="0.25">
      <c r="D1191" s="18"/>
    </row>
    <row r="1192" spans="4:4" x14ac:dyDescent="0.25">
      <c r="D1192" s="18"/>
    </row>
    <row r="1193" spans="4:4" x14ac:dyDescent="0.25">
      <c r="D1193" s="18"/>
    </row>
    <row r="1194" spans="4:4" x14ac:dyDescent="0.25">
      <c r="D1194" s="18"/>
    </row>
    <row r="1195" spans="4:4" x14ac:dyDescent="0.25">
      <c r="D1195" s="18"/>
    </row>
    <row r="1196" spans="4:4" x14ac:dyDescent="0.25">
      <c r="D1196" s="18"/>
    </row>
    <row r="1197" spans="4:4" x14ac:dyDescent="0.25">
      <c r="D1197" s="18"/>
    </row>
    <row r="1198" spans="4:4" x14ac:dyDescent="0.25">
      <c r="D1198" s="18"/>
    </row>
    <row r="1199" spans="4:4" x14ac:dyDescent="0.25">
      <c r="D1199" s="18"/>
    </row>
    <row r="1200" spans="4:4" x14ac:dyDescent="0.25">
      <c r="D1200" s="18"/>
    </row>
    <row r="1201" spans="4:4" x14ac:dyDescent="0.25">
      <c r="D1201" s="18"/>
    </row>
    <row r="1202" spans="4:4" x14ac:dyDescent="0.25">
      <c r="D1202" s="18"/>
    </row>
    <row r="1203" spans="4:4" x14ac:dyDescent="0.25">
      <c r="D1203" s="18"/>
    </row>
    <row r="1204" spans="4:4" x14ac:dyDescent="0.25">
      <c r="D1204" s="18"/>
    </row>
    <row r="1205" spans="4:4" x14ac:dyDescent="0.25">
      <c r="D1205" s="18"/>
    </row>
    <row r="1206" spans="4:4" x14ac:dyDescent="0.25">
      <c r="D1206" s="18"/>
    </row>
    <row r="1207" spans="4:4" x14ac:dyDescent="0.25">
      <c r="D1207" s="18"/>
    </row>
    <row r="1208" spans="4:4" x14ac:dyDescent="0.25">
      <c r="D1208" s="18"/>
    </row>
    <row r="1209" spans="4:4" x14ac:dyDescent="0.25">
      <c r="D1209" s="18"/>
    </row>
    <row r="1210" spans="4:4" x14ac:dyDescent="0.25">
      <c r="D1210" s="18"/>
    </row>
    <row r="1211" spans="4:4" x14ac:dyDescent="0.25">
      <c r="D1211" s="18"/>
    </row>
    <row r="1212" spans="4:4" x14ac:dyDescent="0.25">
      <c r="D1212" s="18"/>
    </row>
    <row r="1213" spans="4:4" x14ac:dyDescent="0.25">
      <c r="D1213" s="18"/>
    </row>
    <row r="1214" spans="4:4" x14ac:dyDescent="0.25">
      <c r="D1214" s="18"/>
    </row>
    <row r="1215" spans="4:4" x14ac:dyDescent="0.25">
      <c r="D1215" s="18"/>
    </row>
    <row r="1216" spans="4:4" x14ac:dyDescent="0.25">
      <c r="D1216" s="18"/>
    </row>
    <row r="1217" spans="4:4" x14ac:dyDescent="0.25">
      <c r="D1217" s="18"/>
    </row>
    <row r="1218" spans="4:4" x14ac:dyDescent="0.25">
      <c r="D1218" s="18"/>
    </row>
    <row r="1219" spans="4:4" x14ac:dyDescent="0.25">
      <c r="D1219" s="18"/>
    </row>
    <row r="1220" spans="4:4" x14ac:dyDescent="0.25">
      <c r="D1220" s="18"/>
    </row>
    <row r="1221" spans="4:4" x14ac:dyDescent="0.25">
      <c r="D1221" s="18"/>
    </row>
    <row r="1222" spans="4:4" x14ac:dyDescent="0.25">
      <c r="D1222" s="18"/>
    </row>
    <row r="1223" spans="4:4" x14ac:dyDescent="0.25">
      <c r="D1223" s="18"/>
    </row>
    <row r="1224" spans="4:4" x14ac:dyDescent="0.25">
      <c r="D1224" s="18"/>
    </row>
    <row r="1225" spans="4:4" x14ac:dyDescent="0.25">
      <c r="D1225" s="18"/>
    </row>
    <row r="1226" spans="4:4" x14ac:dyDescent="0.25">
      <c r="D1226" s="18"/>
    </row>
    <row r="1227" spans="4:4" x14ac:dyDescent="0.25">
      <c r="D1227" s="18"/>
    </row>
    <row r="1228" spans="4:4" x14ac:dyDescent="0.25">
      <c r="D1228" s="18"/>
    </row>
    <row r="1229" spans="4:4" x14ac:dyDescent="0.25">
      <c r="D1229" s="18"/>
    </row>
    <row r="1230" spans="4:4" x14ac:dyDescent="0.25">
      <c r="D1230" s="18"/>
    </row>
    <row r="1231" spans="4:4" x14ac:dyDescent="0.25">
      <c r="D1231" s="18"/>
    </row>
    <row r="1232" spans="4:4" x14ac:dyDescent="0.25">
      <c r="D1232" s="18"/>
    </row>
    <row r="1233" spans="4:4" x14ac:dyDescent="0.25">
      <c r="D1233" s="18"/>
    </row>
    <row r="1234" spans="4:4" x14ac:dyDescent="0.25">
      <c r="D1234" s="18"/>
    </row>
    <row r="1235" spans="4:4" x14ac:dyDescent="0.25">
      <c r="D1235" s="18"/>
    </row>
    <row r="1236" spans="4:4" x14ac:dyDescent="0.25">
      <c r="D1236" s="18"/>
    </row>
    <row r="1237" spans="4:4" x14ac:dyDescent="0.25">
      <c r="D1237" s="18"/>
    </row>
    <row r="1238" spans="4:4" x14ac:dyDescent="0.25">
      <c r="D1238" s="18"/>
    </row>
    <row r="1239" spans="4:4" x14ac:dyDescent="0.25">
      <c r="D1239" s="18"/>
    </row>
    <row r="1240" spans="4:4" x14ac:dyDescent="0.25">
      <c r="D1240" s="18"/>
    </row>
    <row r="1241" spans="4:4" x14ac:dyDescent="0.25">
      <c r="D1241" s="18"/>
    </row>
    <row r="1242" spans="4:4" x14ac:dyDescent="0.25">
      <c r="D1242" s="18"/>
    </row>
    <row r="1243" spans="4:4" x14ac:dyDescent="0.25">
      <c r="D1243" s="18"/>
    </row>
    <row r="1244" spans="4:4" x14ac:dyDescent="0.25">
      <c r="D1244" s="18"/>
    </row>
    <row r="1245" spans="4:4" x14ac:dyDescent="0.25">
      <c r="D1245" s="18"/>
    </row>
    <row r="1246" spans="4:4" x14ac:dyDescent="0.25">
      <c r="D1246" s="18"/>
    </row>
    <row r="1247" spans="4:4" x14ac:dyDescent="0.25">
      <c r="D1247" s="18"/>
    </row>
    <row r="1248" spans="4:4" x14ac:dyDescent="0.25">
      <c r="D1248" s="18"/>
    </row>
    <row r="1249" spans="4:4" x14ac:dyDescent="0.25">
      <c r="D1249" s="18"/>
    </row>
    <row r="1250" spans="4:4" x14ac:dyDescent="0.25">
      <c r="D1250" s="18"/>
    </row>
    <row r="1251" spans="4:4" x14ac:dyDescent="0.25">
      <c r="D1251" s="18"/>
    </row>
    <row r="1252" spans="4:4" x14ac:dyDescent="0.25">
      <c r="D1252" s="18"/>
    </row>
    <row r="1253" spans="4:4" x14ac:dyDescent="0.25">
      <c r="D1253" s="18"/>
    </row>
    <row r="1254" spans="4:4" x14ac:dyDescent="0.25">
      <c r="D1254" s="18"/>
    </row>
    <row r="1255" spans="4:4" x14ac:dyDescent="0.25">
      <c r="D1255" s="18"/>
    </row>
    <row r="1256" spans="4:4" x14ac:dyDescent="0.25">
      <c r="D1256" s="18"/>
    </row>
    <row r="1257" spans="4:4" x14ac:dyDescent="0.25">
      <c r="D1257" s="18"/>
    </row>
    <row r="1258" spans="4:4" x14ac:dyDescent="0.25">
      <c r="D1258" s="18"/>
    </row>
    <row r="1259" spans="4:4" x14ac:dyDescent="0.25">
      <c r="D1259" s="18"/>
    </row>
    <row r="1260" spans="4:4" x14ac:dyDescent="0.25">
      <c r="D1260" s="18"/>
    </row>
    <row r="1261" spans="4:4" x14ac:dyDescent="0.25">
      <c r="D1261" s="18"/>
    </row>
    <row r="1262" spans="4:4" x14ac:dyDescent="0.25">
      <c r="D1262" s="18"/>
    </row>
    <row r="1263" spans="4:4" x14ac:dyDescent="0.25">
      <c r="D1263" s="18"/>
    </row>
    <row r="1264" spans="4:4" x14ac:dyDescent="0.25">
      <c r="D1264" s="18"/>
    </row>
    <row r="1265" spans="4:4" x14ac:dyDescent="0.25">
      <c r="D1265" s="18"/>
    </row>
    <row r="1266" spans="4:4" x14ac:dyDescent="0.25">
      <c r="D1266" s="18"/>
    </row>
    <row r="1267" spans="4:4" x14ac:dyDescent="0.25">
      <c r="D1267" s="18"/>
    </row>
    <row r="1268" spans="4:4" x14ac:dyDescent="0.25">
      <c r="D1268" s="18"/>
    </row>
    <row r="1269" spans="4:4" x14ac:dyDescent="0.25">
      <c r="D1269" s="18"/>
    </row>
    <row r="1270" spans="4:4" x14ac:dyDescent="0.25">
      <c r="D1270" s="18"/>
    </row>
    <row r="1271" spans="4:4" x14ac:dyDescent="0.25">
      <c r="D1271" s="18"/>
    </row>
    <row r="1272" spans="4:4" x14ac:dyDescent="0.25">
      <c r="D1272" s="18"/>
    </row>
    <row r="1273" spans="4:4" x14ac:dyDescent="0.25">
      <c r="D1273" s="18"/>
    </row>
    <row r="1274" spans="4:4" x14ac:dyDescent="0.25">
      <c r="D1274" s="18"/>
    </row>
    <row r="1275" spans="4:4" x14ac:dyDescent="0.25">
      <c r="D1275" s="18"/>
    </row>
    <row r="1276" spans="4:4" x14ac:dyDescent="0.25">
      <c r="D1276" s="18"/>
    </row>
    <row r="1277" spans="4:4" x14ac:dyDescent="0.25">
      <c r="D1277" s="18"/>
    </row>
    <row r="1278" spans="4:4" x14ac:dyDescent="0.25">
      <c r="D1278" s="18"/>
    </row>
    <row r="1279" spans="4:4" x14ac:dyDescent="0.25">
      <c r="D1279" s="18"/>
    </row>
    <row r="1280" spans="4:4" x14ac:dyDescent="0.25">
      <c r="D1280" s="18"/>
    </row>
    <row r="1281" spans="4:4" x14ac:dyDescent="0.25">
      <c r="D1281" s="18"/>
    </row>
    <row r="1282" spans="4:4" x14ac:dyDescent="0.25">
      <c r="D1282" s="18"/>
    </row>
    <row r="1283" spans="4:4" x14ac:dyDescent="0.25">
      <c r="D1283" s="18"/>
    </row>
    <row r="1284" spans="4:4" x14ac:dyDescent="0.25">
      <c r="D1284" s="18"/>
    </row>
    <row r="1285" spans="4:4" x14ac:dyDescent="0.25">
      <c r="D1285" s="18"/>
    </row>
    <row r="1286" spans="4:4" x14ac:dyDescent="0.25">
      <c r="D1286" s="18"/>
    </row>
    <row r="1287" spans="4:4" x14ac:dyDescent="0.25">
      <c r="D1287" s="18"/>
    </row>
    <row r="1288" spans="4:4" x14ac:dyDescent="0.25">
      <c r="D1288" s="18"/>
    </row>
    <row r="1289" spans="4:4" x14ac:dyDescent="0.25">
      <c r="D1289" s="18"/>
    </row>
    <row r="1290" spans="4:4" x14ac:dyDescent="0.25">
      <c r="D1290" s="18"/>
    </row>
    <row r="1291" spans="4:4" x14ac:dyDescent="0.25">
      <c r="D1291" s="18"/>
    </row>
    <row r="1292" spans="4:4" x14ac:dyDescent="0.25">
      <c r="D1292" s="18"/>
    </row>
    <row r="1293" spans="4:4" x14ac:dyDescent="0.25">
      <c r="D1293" s="18"/>
    </row>
    <row r="1294" spans="4:4" x14ac:dyDescent="0.25">
      <c r="D1294" s="18"/>
    </row>
    <row r="1295" spans="4:4" x14ac:dyDescent="0.25">
      <c r="D1295" s="18"/>
    </row>
    <row r="1296" spans="4:4" x14ac:dyDescent="0.25">
      <c r="D1296" s="18"/>
    </row>
    <row r="1297" spans="4:4" x14ac:dyDescent="0.25">
      <c r="D1297" s="18"/>
    </row>
    <row r="1298" spans="4:4" x14ac:dyDescent="0.25">
      <c r="D1298" s="18"/>
    </row>
    <row r="1299" spans="4:4" x14ac:dyDescent="0.25">
      <c r="D1299" s="18"/>
    </row>
    <row r="1300" spans="4:4" x14ac:dyDescent="0.25">
      <c r="D1300" s="18"/>
    </row>
    <row r="1301" spans="4:4" x14ac:dyDescent="0.25">
      <c r="D1301" s="18"/>
    </row>
    <row r="1302" spans="4:4" x14ac:dyDescent="0.25">
      <c r="D1302" s="18"/>
    </row>
    <row r="1303" spans="4:4" x14ac:dyDescent="0.25">
      <c r="D1303" s="18"/>
    </row>
    <row r="1304" spans="4:4" x14ac:dyDescent="0.25">
      <c r="D1304" s="18"/>
    </row>
    <row r="1305" spans="4:4" x14ac:dyDescent="0.25">
      <c r="D1305" s="18"/>
    </row>
    <row r="1306" spans="4:4" x14ac:dyDescent="0.25">
      <c r="D1306" s="18"/>
    </row>
    <row r="1307" spans="4:4" x14ac:dyDescent="0.25">
      <c r="D1307" s="18"/>
    </row>
    <row r="1308" spans="4:4" x14ac:dyDescent="0.25">
      <c r="D1308" s="18"/>
    </row>
    <row r="1309" spans="4:4" x14ac:dyDescent="0.25">
      <c r="D1309" s="18"/>
    </row>
    <row r="1310" spans="4:4" x14ac:dyDescent="0.25">
      <c r="D1310" s="18"/>
    </row>
    <row r="1311" spans="4:4" x14ac:dyDescent="0.25">
      <c r="D1311" s="18"/>
    </row>
    <row r="1312" spans="4:4" x14ac:dyDescent="0.25">
      <c r="D1312" s="18"/>
    </row>
    <row r="1313" spans="4:4" x14ac:dyDescent="0.25">
      <c r="D1313" s="18"/>
    </row>
    <row r="1314" spans="4:4" x14ac:dyDescent="0.25">
      <c r="D1314" s="18"/>
    </row>
    <row r="1315" spans="4:4" x14ac:dyDescent="0.25">
      <c r="D1315" s="18"/>
    </row>
    <row r="1316" spans="4:4" x14ac:dyDescent="0.25">
      <c r="D1316" s="18"/>
    </row>
    <row r="1317" spans="4:4" x14ac:dyDescent="0.25">
      <c r="D1317" s="18"/>
    </row>
    <row r="1318" spans="4:4" x14ac:dyDescent="0.25">
      <c r="D1318" s="18"/>
    </row>
    <row r="1319" spans="4:4" x14ac:dyDescent="0.25">
      <c r="D1319" s="18"/>
    </row>
    <row r="1320" spans="4:4" x14ac:dyDescent="0.25">
      <c r="D1320" s="18"/>
    </row>
    <row r="1321" spans="4:4" x14ac:dyDescent="0.25">
      <c r="D1321" s="18"/>
    </row>
    <row r="1322" spans="4:4" x14ac:dyDescent="0.25">
      <c r="D1322" s="18"/>
    </row>
    <row r="1323" spans="4:4" x14ac:dyDescent="0.25">
      <c r="D1323" s="18"/>
    </row>
    <row r="1324" spans="4:4" x14ac:dyDescent="0.25">
      <c r="D1324" s="18"/>
    </row>
    <row r="1325" spans="4:4" x14ac:dyDescent="0.25">
      <c r="D1325" s="18"/>
    </row>
    <row r="1326" spans="4:4" x14ac:dyDescent="0.25">
      <c r="D1326" s="18"/>
    </row>
    <row r="1327" spans="4:4" x14ac:dyDescent="0.25">
      <c r="D1327" s="18"/>
    </row>
    <row r="1328" spans="4:4" x14ac:dyDescent="0.25">
      <c r="D1328" s="18"/>
    </row>
    <row r="1329" spans="4:4" x14ac:dyDescent="0.25">
      <c r="D1329" s="18"/>
    </row>
    <row r="1330" spans="4:4" x14ac:dyDescent="0.25">
      <c r="D1330" s="18"/>
    </row>
    <row r="1331" spans="4:4" x14ac:dyDescent="0.25">
      <c r="D1331" s="18"/>
    </row>
    <row r="1332" spans="4:4" x14ac:dyDescent="0.25">
      <c r="D1332" s="18"/>
    </row>
    <row r="1333" spans="4:4" x14ac:dyDescent="0.25">
      <c r="D1333" s="18"/>
    </row>
    <row r="1334" spans="4:4" x14ac:dyDescent="0.25">
      <c r="D1334" s="18"/>
    </row>
    <row r="1335" spans="4:4" x14ac:dyDescent="0.25">
      <c r="D1335" s="18"/>
    </row>
    <row r="1336" spans="4:4" x14ac:dyDescent="0.25">
      <c r="D1336" s="18"/>
    </row>
    <row r="1337" spans="4:4" x14ac:dyDescent="0.25">
      <c r="D1337" s="18"/>
    </row>
    <row r="1338" spans="4:4" x14ac:dyDescent="0.25">
      <c r="D1338" s="18"/>
    </row>
    <row r="1339" spans="4:4" x14ac:dyDescent="0.25">
      <c r="D1339" s="18"/>
    </row>
    <row r="1340" spans="4:4" x14ac:dyDescent="0.25">
      <c r="D1340" s="18"/>
    </row>
    <row r="1341" spans="4:4" x14ac:dyDescent="0.25">
      <c r="D1341" s="18"/>
    </row>
    <row r="1342" spans="4:4" x14ac:dyDescent="0.25">
      <c r="D1342" s="18"/>
    </row>
    <row r="1343" spans="4:4" x14ac:dyDescent="0.25">
      <c r="D1343" s="18"/>
    </row>
    <row r="1344" spans="4:4" x14ac:dyDescent="0.25">
      <c r="D1344" s="18"/>
    </row>
    <row r="1345" spans="4:4" x14ac:dyDescent="0.25">
      <c r="D1345" s="18"/>
    </row>
    <row r="1346" spans="4:4" x14ac:dyDescent="0.25">
      <c r="D1346" s="18"/>
    </row>
    <row r="1347" spans="4:4" x14ac:dyDescent="0.25">
      <c r="D1347" s="18"/>
    </row>
    <row r="1348" spans="4:4" x14ac:dyDescent="0.25">
      <c r="D1348" s="18"/>
    </row>
    <row r="1349" spans="4:4" x14ac:dyDescent="0.25">
      <c r="D1349" s="18"/>
    </row>
    <row r="1350" spans="4:4" x14ac:dyDescent="0.25">
      <c r="D1350" s="18"/>
    </row>
    <row r="1351" spans="4:4" x14ac:dyDescent="0.25">
      <c r="D1351" s="18"/>
    </row>
    <row r="1352" spans="4:4" x14ac:dyDescent="0.25">
      <c r="D1352" s="18"/>
    </row>
    <row r="1353" spans="4:4" x14ac:dyDescent="0.25">
      <c r="D1353" s="18"/>
    </row>
    <row r="1354" spans="4:4" x14ac:dyDescent="0.25">
      <c r="D1354" s="18"/>
    </row>
    <row r="1355" spans="4:4" x14ac:dyDescent="0.25">
      <c r="D1355" s="18"/>
    </row>
    <row r="1356" spans="4:4" x14ac:dyDescent="0.25">
      <c r="D1356" s="18"/>
    </row>
    <row r="1357" spans="4:4" x14ac:dyDescent="0.25">
      <c r="D1357" s="18"/>
    </row>
    <row r="1358" spans="4:4" x14ac:dyDescent="0.25">
      <c r="D1358" s="18"/>
    </row>
    <row r="1359" spans="4:4" x14ac:dyDescent="0.25">
      <c r="D1359" s="18"/>
    </row>
    <row r="1360" spans="4:4" x14ac:dyDescent="0.25">
      <c r="D1360" s="18"/>
    </row>
  </sheetData>
  <dataValidations count="2">
    <dataValidation type="list" allowBlank="1" showInputMessage="1" showErrorMessage="1" sqref="B2:B561" xr:uid="{56155283-5929-472F-B00A-69AB5B108D96}">
      <formula1>ID_CLIENTES</formula1>
    </dataValidation>
    <dataValidation type="list" allowBlank="1" showInputMessage="1" showErrorMessage="1" sqref="C2:C561" xr:uid="{E219610B-C2CF-4E80-B0B5-449BE4E2BBA0}">
      <formula1>ID_PRODUCTOS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D0645-DBE9-4EB9-8CD2-45F5244A80F2}">
  <dimension ref="A1:B12"/>
  <sheetViews>
    <sheetView workbookViewId="0">
      <selection sqref="A1:B12"/>
    </sheetView>
  </sheetViews>
  <sheetFormatPr baseColWidth="10" defaultRowHeight="15" x14ac:dyDescent="0.25"/>
  <sheetData>
    <row r="1" spans="1:2" x14ac:dyDescent="0.25">
      <c r="A1">
        <v>1</v>
      </c>
      <c r="B1" t="s">
        <v>73</v>
      </c>
    </row>
    <row r="2" spans="1:2" x14ac:dyDescent="0.25">
      <c r="A2">
        <v>2</v>
      </c>
      <c r="B2" t="s">
        <v>74</v>
      </c>
    </row>
    <row r="3" spans="1:2" x14ac:dyDescent="0.25">
      <c r="A3">
        <v>3</v>
      </c>
      <c r="B3" t="s">
        <v>75</v>
      </c>
    </row>
    <row r="4" spans="1:2" x14ac:dyDescent="0.25">
      <c r="A4">
        <v>4</v>
      </c>
      <c r="B4" t="s">
        <v>76</v>
      </c>
    </row>
    <row r="5" spans="1:2" x14ac:dyDescent="0.25">
      <c r="A5">
        <v>5</v>
      </c>
      <c r="B5" t="s">
        <v>77</v>
      </c>
    </row>
    <row r="6" spans="1:2" x14ac:dyDescent="0.25">
      <c r="A6">
        <v>6</v>
      </c>
      <c r="B6" t="s">
        <v>78</v>
      </c>
    </row>
    <row r="7" spans="1:2" x14ac:dyDescent="0.25">
      <c r="A7">
        <v>7</v>
      </c>
      <c r="B7" t="s">
        <v>79</v>
      </c>
    </row>
    <row r="8" spans="1:2" x14ac:dyDescent="0.25">
      <c r="A8">
        <v>8</v>
      </c>
      <c r="B8" t="s">
        <v>80</v>
      </c>
    </row>
    <row r="9" spans="1:2" x14ac:dyDescent="0.25">
      <c r="A9">
        <v>9</v>
      </c>
      <c r="B9" t="s">
        <v>81</v>
      </c>
    </row>
    <row r="10" spans="1:2" x14ac:dyDescent="0.25">
      <c r="A10">
        <v>10</v>
      </c>
      <c r="B10" t="s">
        <v>82</v>
      </c>
    </row>
    <row r="11" spans="1:2" x14ac:dyDescent="0.25">
      <c r="A11">
        <v>11</v>
      </c>
      <c r="B11" t="s">
        <v>83</v>
      </c>
    </row>
    <row r="12" spans="1:2" x14ac:dyDescent="0.25">
      <c r="A12">
        <v>12</v>
      </c>
      <c r="B12" t="s">
        <v>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E12"/>
  <sheetViews>
    <sheetView workbookViewId="0"/>
  </sheetViews>
  <sheetFormatPr baseColWidth="10" defaultRowHeight="15" x14ac:dyDescent="0.25"/>
  <cols>
    <col min="1" max="1" width="13.85546875" customWidth="1"/>
    <col min="2" max="2" width="22.42578125" customWidth="1"/>
    <col min="3" max="3" width="11.140625" customWidth="1"/>
    <col min="4" max="4" width="13.140625" customWidth="1"/>
    <col min="5" max="5" width="15.85546875" bestFit="1" customWidth="1"/>
  </cols>
  <sheetData>
    <row r="1" spans="1:5" x14ac:dyDescent="0.25">
      <c r="A1" s="19" t="s">
        <v>65</v>
      </c>
      <c r="B1" s="1" t="s">
        <v>1</v>
      </c>
      <c r="C1" s="9" t="s">
        <v>8</v>
      </c>
      <c r="D1" s="1" t="s">
        <v>9</v>
      </c>
      <c r="E1" s="10" t="s">
        <v>49</v>
      </c>
    </row>
    <row r="2" spans="1:5" x14ac:dyDescent="0.25">
      <c r="A2" s="3" t="s">
        <v>54</v>
      </c>
      <c r="B2" s="3" t="s">
        <v>10</v>
      </c>
      <c r="C2" s="3" t="s">
        <v>11</v>
      </c>
      <c r="D2" s="3" t="s">
        <v>12</v>
      </c>
      <c r="E2" s="4" t="str">
        <f>VLOOKUP(tbl_CLIENTES[[#This Row],[id_PAIS]],tbl_PAISES[#Data],2,0)</f>
        <v>Dist 2</v>
      </c>
    </row>
    <row r="3" spans="1:5" x14ac:dyDescent="0.25">
      <c r="A3" s="3" t="s">
        <v>53</v>
      </c>
      <c r="B3" s="3" t="s">
        <v>13</v>
      </c>
      <c r="C3" s="3" t="s">
        <v>14</v>
      </c>
      <c r="D3" s="3" t="s">
        <v>15</v>
      </c>
      <c r="E3" s="5" t="str">
        <f>VLOOKUP(tbl_CLIENTES[[#This Row],[id_PAIS]],tbl_PAISES[#Data],2,0)</f>
        <v>Dist 1</v>
      </c>
    </row>
    <row r="4" spans="1:5" x14ac:dyDescent="0.25">
      <c r="A4" s="3" t="s">
        <v>56</v>
      </c>
      <c r="B4" s="3" t="s">
        <v>16</v>
      </c>
      <c r="C4" s="3" t="s">
        <v>17</v>
      </c>
      <c r="D4" s="3" t="s">
        <v>18</v>
      </c>
      <c r="E4" s="4" t="str">
        <f>VLOOKUP(tbl_CLIENTES[[#This Row],[id_PAIS]],tbl_PAISES[#Data],2,0)</f>
        <v>Dist 1</v>
      </c>
    </row>
    <row r="5" spans="1:5" x14ac:dyDescent="0.25">
      <c r="A5" s="3" t="s">
        <v>57</v>
      </c>
      <c r="B5" s="3" t="s">
        <v>19</v>
      </c>
      <c r="C5" s="3" t="s">
        <v>20</v>
      </c>
      <c r="D5" s="3" t="s">
        <v>21</v>
      </c>
      <c r="E5" s="5" t="str">
        <f>VLOOKUP(tbl_CLIENTES[[#This Row],[id_PAIS]],tbl_PAISES[#Data],2,0)</f>
        <v>Dist 1</v>
      </c>
    </row>
    <row r="6" spans="1:5" x14ac:dyDescent="0.25">
      <c r="A6" s="3" t="s">
        <v>55</v>
      </c>
      <c r="B6" s="3" t="s">
        <v>22</v>
      </c>
      <c r="C6" s="3" t="s">
        <v>23</v>
      </c>
      <c r="D6" s="3" t="s">
        <v>24</v>
      </c>
      <c r="E6" s="4" t="str">
        <f>VLOOKUP(tbl_CLIENTES[[#This Row],[id_PAIS]],tbl_PAISES[#Data],2,0)</f>
        <v>Dist 2</v>
      </c>
    </row>
    <row r="7" spans="1:5" x14ac:dyDescent="0.25">
      <c r="A7" s="3" t="s">
        <v>58</v>
      </c>
      <c r="B7" s="3" t="s">
        <v>25</v>
      </c>
      <c r="C7" s="3" t="s">
        <v>26</v>
      </c>
      <c r="D7" s="3" t="s">
        <v>27</v>
      </c>
      <c r="E7" s="5" t="str">
        <f>VLOOKUP(tbl_CLIENTES[[#This Row],[id_PAIS]],tbl_PAISES[#Data],2,0)</f>
        <v>Dist 2</v>
      </c>
    </row>
    <row r="8" spans="1:5" x14ac:dyDescent="0.25">
      <c r="A8" s="3" t="s">
        <v>59</v>
      </c>
      <c r="B8" s="3" t="s">
        <v>28</v>
      </c>
      <c r="C8" s="3" t="s">
        <v>14</v>
      </c>
      <c r="D8" s="3" t="s">
        <v>15</v>
      </c>
      <c r="E8" s="4" t="str">
        <f>VLOOKUP(tbl_CLIENTES[[#This Row],[id_PAIS]],tbl_PAISES[#Data],2,0)</f>
        <v>Dist 1</v>
      </c>
    </row>
    <row r="9" spans="1:5" x14ac:dyDescent="0.25">
      <c r="A9" s="3" t="s">
        <v>60</v>
      </c>
      <c r="B9" s="3" t="s">
        <v>29</v>
      </c>
      <c r="C9" s="3" t="s">
        <v>11</v>
      </c>
      <c r="D9" s="3" t="s">
        <v>30</v>
      </c>
      <c r="E9" s="5" t="str">
        <f>VLOOKUP(tbl_CLIENTES[[#This Row],[id_PAIS]],tbl_PAISES[#Data],2,0)</f>
        <v>Dist 2</v>
      </c>
    </row>
    <row r="10" spans="1:5" x14ac:dyDescent="0.25">
      <c r="A10" s="3" t="s">
        <v>61</v>
      </c>
      <c r="B10" s="3" t="s">
        <v>31</v>
      </c>
      <c r="C10" s="3" t="s">
        <v>26</v>
      </c>
      <c r="D10" s="3" t="s">
        <v>27</v>
      </c>
      <c r="E10" s="4" t="str">
        <f>VLOOKUP(tbl_CLIENTES[[#This Row],[id_PAIS]],tbl_PAISES[#Data],2,0)</f>
        <v>Dist 2</v>
      </c>
    </row>
    <row r="11" spans="1:5" x14ac:dyDescent="0.25">
      <c r="A11" s="3" t="s">
        <v>62</v>
      </c>
      <c r="B11" s="3" t="s">
        <v>32</v>
      </c>
      <c r="C11" s="3" t="s">
        <v>17</v>
      </c>
      <c r="D11" s="3" t="s">
        <v>18</v>
      </c>
      <c r="E11" s="5" t="str">
        <f>VLOOKUP(tbl_CLIENTES[[#This Row],[id_PAIS]],tbl_PAISES[#Data],2,0)</f>
        <v>Dist 1</v>
      </c>
    </row>
    <row r="12" spans="1:5" x14ac:dyDescent="0.25">
      <c r="A12" s="3" t="s">
        <v>63</v>
      </c>
      <c r="B12" s="3" t="s">
        <v>33</v>
      </c>
      <c r="C12" s="3" t="s">
        <v>11</v>
      </c>
      <c r="D12" s="3" t="s">
        <v>12</v>
      </c>
      <c r="E12" s="4" t="str">
        <f>VLOOKUP(tbl_CLIENTES[[#This Row],[id_PAIS]],tbl_PAISES[#Data],2,0)</f>
        <v>Dist 2</v>
      </c>
    </row>
  </sheetData>
  <dataValidations count="1">
    <dataValidation type="list" allowBlank="1" showInputMessage="1" showErrorMessage="1" sqref="C2:C12" xr:uid="{7AC3A0B0-3365-4397-A0A5-DB7755F9544F}">
      <formula1>ID_PAIS</formula1>
    </dataValidation>
  </dataValidations>
  <pageMargins left="0.7" right="0.7" top="0.75" bottom="0.75" header="0.3" footer="0.3"/>
  <ignoredErrors>
    <ignoredError sqref="E2" calculatedColumn="1"/>
  </ignoredErrors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-0.249977111117893"/>
  </sheetPr>
  <dimension ref="A1:C9"/>
  <sheetViews>
    <sheetView workbookViewId="0"/>
  </sheetViews>
  <sheetFormatPr baseColWidth="10" defaultRowHeight="15" x14ac:dyDescent="0.25"/>
  <cols>
    <col min="1" max="1" width="17" customWidth="1"/>
    <col min="2" max="2" width="21.85546875" customWidth="1"/>
    <col min="3" max="3" width="16.5703125" customWidth="1"/>
  </cols>
  <sheetData>
    <row r="1" spans="1:3" x14ac:dyDescent="0.25">
      <c r="A1" s="2" t="s">
        <v>64</v>
      </c>
      <c r="B1" s="2" t="s">
        <v>2</v>
      </c>
      <c r="C1" s="2" t="s">
        <v>35</v>
      </c>
    </row>
    <row r="2" spans="1:3" x14ac:dyDescent="0.25">
      <c r="A2" t="s">
        <v>3</v>
      </c>
      <c r="B2" t="s">
        <v>36</v>
      </c>
      <c r="C2" s="8">
        <v>750</v>
      </c>
    </row>
    <row r="3" spans="1:3" x14ac:dyDescent="0.25">
      <c r="A3" t="s">
        <v>4</v>
      </c>
      <c r="B3" t="s">
        <v>41</v>
      </c>
      <c r="C3" s="8">
        <v>980</v>
      </c>
    </row>
    <row r="4" spans="1:3" x14ac:dyDescent="0.25">
      <c r="A4" t="s">
        <v>44</v>
      </c>
      <c r="B4" t="s">
        <v>37</v>
      </c>
      <c r="C4" s="8">
        <v>670</v>
      </c>
    </row>
    <row r="5" spans="1:3" x14ac:dyDescent="0.25">
      <c r="A5" t="s">
        <v>5</v>
      </c>
      <c r="B5" t="s">
        <v>38</v>
      </c>
      <c r="C5" s="8">
        <v>760</v>
      </c>
    </row>
    <row r="6" spans="1:3" x14ac:dyDescent="0.25">
      <c r="A6" t="s">
        <v>6</v>
      </c>
      <c r="B6" t="s">
        <v>42</v>
      </c>
      <c r="C6" s="8">
        <v>840</v>
      </c>
    </row>
    <row r="7" spans="1:3" x14ac:dyDescent="0.25">
      <c r="A7" t="s">
        <v>7</v>
      </c>
      <c r="B7" t="s">
        <v>39</v>
      </c>
      <c r="C7" s="8">
        <v>760</v>
      </c>
    </row>
    <row r="8" spans="1:3" x14ac:dyDescent="0.25">
      <c r="A8" t="s">
        <v>45</v>
      </c>
      <c r="B8" t="s">
        <v>40</v>
      </c>
      <c r="C8" s="8">
        <v>870</v>
      </c>
    </row>
    <row r="9" spans="1:3" x14ac:dyDescent="0.25">
      <c r="A9" t="s">
        <v>46</v>
      </c>
      <c r="B9" t="s">
        <v>43</v>
      </c>
      <c r="C9" s="8">
        <v>680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1:B7"/>
  <sheetViews>
    <sheetView zoomScale="90" zoomScaleNormal="90" workbookViewId="0"/>
  </sheetViews>
  <sheetFormatPr baseColWidth="10" defaultRowHeight="15" x14ac:dyDescent="0.25"/>
  <cols>
    <col min="2" max="2" width="27.28515625" customWidth="1"/>
  </cols>
  <sheetData>
    <row r="1" spans="1:2" x14ac:dyDescent="0.25">
      <c r="A1" s="10" t="s">
        <v>34</v>
      </c>
      <c r="B1" s="10" t="s">
        <v>49</v>
      </c>
    </row>
    <row r="2" spans="1:2" x14ac:dyDescent="0.25">
      <c r="A2" s="6" t="s">
        <v>14</v>
      </c>
      <c r="B2" s="7" t="s">
        <v>50</v>
      </c>
    </row>
    <row r="3" spans="1:2" x14ac:dyDescent="0.25">
      <c r="A3" s="6" t="s">
        <v>17</v>
      </c>
      <c r="B3" s="7" t="s">
        <v>50</v>
      </c>
    </row>
    <row r="4" spans="1:2" x14ac:dyDescent="0.25">
      <c r="A4" s="6" t="s">
        <v>20</v>
      </c>
      <c r="B4" s="7" t="s">
        <v>50</v>
      </c>
    </row>
    <row r="5" spans="1:2" x14ac:dyDescent="0.25">
      <c r="A5" s="6" t="s">
        <v>23</v>
      </c>
      <c r="B5" s="7" t="s">
        <v>51</v>
      </c>
    </row>
    <row r="6" spans="1:2" x14ac:dyDescent="0.25">
      <c r="A6" s="6" t="s">
        <v>26</v>
      </c>
      <c r="B6" s="7" t="s">
        <v>51</v>
      </c>
    </row>
    <row r="7" spans="1:2" x14ac:dyDescent="0.25">
      <c r="A7" s="6" t="s">
        <v>11</v>
      </c>
      <c r="B7" s="7" t="s">
        <v>51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0B502-6DF2-4AE5-94C8-AB9F909D7456}">
  <dimension ref="A3:A4"/>
  <sheetViews>
    <sheetView workbookViewId="0">
      <selection activeCell="A4" sqref="A4"/>
    </sheetView>
  </sheetViews>
  <sheetFormatPr baseColWidth="10" defaultRowHeight="15" x14ac:dyDescent="0.25"/>
  <cols>
    <col min="1" max="2" width="18.42578125" bestFit="1" customWidth="1"/>
    <col min="3" max="3" width="5.5703125" bestFit="1" customWidth="1"/>
    <col min="4" max="4" width="9.42578125" bestFit="1" customWidth="1"/>
    <col min="5" max="5" width="8" bestFit="1" customWidth="1"/>
    <col min="6" max="6" width="5.140625" bestFit="1" customWidth="1"/>
    <col min="7" max="7" width="8.42578125" bestFit="1" customWidth="1"/>
    <col min="8" max="8" width="12.5703125" bestFit="1" customWidth="1"/>
    <col min="9" max="9" width="7.85546875" bestFit="1" customWidth="1"/>
    <col min="10" max="10" width="12.5703125" bestFit="1" customWidth="1"/>
    <col min="11" max="13" width="5" bestFit="1" customWidth="1"/>
    <col min="14" max="14" width="12.5703125" bestFit="1" customWidth="1"/>
    <col min="15" max="15" width="4.28515625" bestFit="1" customWidth="1"/>
    <col min="16" max="16" width="4" bestFit="1" customWidth="1"/>
    <col min="18" max="18" width="9.85546875" bestFit="1" customWidth="1"/>
    <col min="19" max="19" width="8.42578125" bestFit="1" customWidth="1"/>
    <col min="20" max="20" width="4" bestFit="1" customWidth="1"/>
    <col min="21" max="21" width="4.42578125" bestFit="1" customWidth="1"/>
    <col min="23" max="23" width="8.42578125" bestFit="1" customWidth="1"/>
    <col min="24" max="24" width="4.7109375" bestFit="1" customWidth="1"/>
    <col min="25" max="25" width="4" bestFit="1" customWidth="1"/>
    <col min="27" max="27" width="8.42578125" bestFit="1" customWidth="1"/>
    <col min="28" max="29" width="4.140625" bestFit="1" customWidth="1"/>
    <col min="31" max="31" width="8.42578125" bestFit="1" customWidth="1"/>
    <col min="32" max="32" width="4.28515625" bestFit="1" customWidth="1"/>
    <col min="33" max="33" width="4" bestFit="1" customWidth="1"/>
    <col min="35" max="35" width="9.85546875" bestFit="1" customWidth="1"/>
    <col min="36" max="36" width="12.5703125" bestFit="1" customWidth="1"/>
  </cols>
  <sheetData>
    <row r="3" spans="1:1" x14ac:dyDescent="0.25">
      <c r="A3" t="s">
        <v>68</v>
      </c>
    </row>
    <row r="4" spans="1:1" x14ac:dyDescent="0.25">
      <c r="A4" s="24">
        <v>13080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8F1B0-66AB-48A3-95C4-D2BDD812471E}">
  <dimension ref="A3:M10"/>
  <sheetViews>
    <sheetView workbookViewId="0"/>
  </sheetViews>
  <sheetFormatPr baseColWidth="10" defaultRowHeight="15" x14ac:dyDescent="0.25"/>
  <cols>
    <col min="1" max="1" width="18.42578125" bestFit="1" customWidth="1"/>
    <col min="2" max="2" width="22.42578125" bestFit="1" customWidth="1"/>
    <col min="3" max="3" width="4.28515625" bestFit="1" customWidth="1"/>
    <col min="4" max="4" width="4.5703125" bestFit="1" customWidth="1"/>
    <col min="5" max="5" width="4.140625" bestFit="1" customWidth="1"/>
    <col min="6" max="6" width="4.85546875" bestFit="1" customWidth="1"/>
    <col min="7" max="8" width="4" bestFit="1" customWidth="1"/>
    <col min="9" max="9" width="4.42578125" bestFit="1" customWidth="1"/>
    <col min="10" max="10" width="4.28515625" bestFit="1" customWidth="1"/>
    <col min="11" max="11" width="4" bestFit="1" customWidth="1"/>
    <col min="12" max="12" width="4.5703125" bestFit="1" customWidth="1"/>
    <col min="13" max="13" width="4" bestFit="1" customWidth="1"/>
    <col min="14" max="14" width="12.5703125" bestFit="1" customWidth="1"/>
    <col min="15" max="15" width="8.42578125" bestFit="1" customWidth="1"/>
    <col min="16" max="16" width="11.42578125" bestFit="1" customWidth="1"/>
    <col min="17" max="17" width="9.85546875" bestFit="1" customWidth="1"/>
    <col min="18" max="20" width="8.42578125" bestFit="1" customWidth="1"/>
    <col min="21" max="21" width="11.42578125" bestFit="1" customWidth="1"/>
    <col min="22" max="24" width="8.42578125" bestFit="1" customWidth="1"/>
    <col min="25" max="25" width="11.42578125" bestFit="1" customWidth="1"/>
    <col min="26" max="28" width="8.42578125" bestFit="1" customWidth="1"/>
    <col min="30" max="32" width="8.42578125" bestFit="1" customWidth="1"/>
    <col min="34" max="34" width="9.85546875" bestFit="1" customWidth="1"/>
    <col min="35" max="35" width="12.5703125" bestFit="1" customWidth="1"/>
  </cols>
  <sheetData>
    <row r="3" spans="1:13" x14ac:dyDescent="0.25">
      <c r="A3" s="22" t="s">
        <v>68</v>
      </c>
      <c r="B3" s="22" t="s">
        <v>85</v>
      </c>
    </row>
    <row r="4" spans="1:13" x14ac:dyDescent="0.25">
      <c r="A4" s="22" t="s">
        <v>86</v>
      </c>
      <c r="B4" t="s">
        <v>73</v>
      </c>
      <c r="C4" t="s">
        <v>74</v>
      </c>
      <c r="D4" t="s">
        <v>75</v>
      </c>
      <c r="E4" t="s">
        <v>76</v>
      </c>
      <c r="F4" t="s">
        <v>77</v>
      </c>
      <c r="G4" t="s">
        <v>78</v>
      </c>
      <c r="H4" t="s">
        <v>79</v>
      </c>
      <c r="I4" t="s">
        <v>80</v>
      </c>
      <c r="J4" t="s">
        <v>81</v>
      </c>
      <c r="K4" t="s">
        <v>82</v>
      </c>
      <c r="L4" t="s">
        <v>83</v>
      </c>
      <c r="M4" t="s">
        <v>84</v>
      </c>
    </row>
    <row r="5" spans="1:13" x14ac:dyDescent="0.25">
      <c r="A5" s="23" t="s">
        <v>26</v>
      </c>
      <c r="B5" s="24">
        <v>48</v>
      </c>
      <c r="C5" s="24">
        <v>102</v>
      </c>
      <c r="D5" s="24">
        <v>84</v>
      </c>
      <c r="E5" s="24">
        <v>54</v>
      </c>
      <c r="F5" s="24">
        <v>108</v>
      </c>
      <c r="G5" s="24">
        <v>108</v>
      </c>
      <c r="H5" s="24">
        <v>66</v>
      </c>
      <c r="I5" s="24">
        <v>102</v>
      </c>
      <c r="J5" s="24">
        <v>66</v>
      </c>
      <c r="K5" s="24">
        <v>84</v>
      </c>
      <c r="L5" s="24">
        <v>72</v>
      </c>
      <c r="M5" s="24">
        <v>96</v>
      </c>
    </row>
    <row r="6" spans="1:13" x14ac:dyDescent="0.25">
      <c r="A6" s="23" t="s">
        <v>11</v>
      </c>
      <c r="B6" s="24">
        <v>282</v>
      </c>
      <c r="C6" s="24">
        <v>420</v>
      </c>
      <c r="D6" s="24">
        <v>402</v>
      </c>
      <c r="E6" s="24">
        <v>354</v>
      </c>
      <c r="F6" s="24">
        <v>408</v>
      </c>
      <c r="G6" s="24">
        <v>372</v>
      </c>
      <c r="H6" s="24">
        <v>252</v>
      </c>
      <c r="I6" s="24">
        <v>282</v>
      </c>
      <c r="J6" s="24">
        <v>444</v>
      </c>
      <c r="K6" s="24">
        <v>348</v>
      </c>
      <c r="L6" s="24">
        <v>300</v>
      </c>
      <c r="M6" s="24">
        <v>306</v>
      </c>
    </row>
    <row r="7" spans="1:13" x14ac:dyDescent="0.25">
      <c r="A7" s="23" t="s">
        <v>14</v>
      </c>
      <c r="B7" s="24">
        <v>138</v>
      </c>
      <c r="C7" s="24">
        <v>276</v>
      </c>
      <c r="D7" s="24">
        <v>228</v>
      </c>
      <c r="E7" s="24">
        <v>198</v>
      </c>
      <c r="F7" s="24">
        <v>186</v>
      </c>
      <c r="G7" s="24">
        <v>174</v>
      </c>
      <c r="H7" s="24">
        <v>72</v>
      </c>
      <c r="I7" s="24">
        <v>204</v>
      </c>
      <c r="J7" s="24">
        <v>210</v>
      </c>
      <c r="K7" s="24">
        <v>276</v>
      </c>
      <c r="L7" s="24">
        <v>210</v>
      </c>
      <c r="M7" s="24">
        <v>222</v>
      </c>
    </row>
    <row r="8" spans="1:13" x14ac:dyDescent="0.25">
      <c r="A8" s="23" t="s">
        <v>20</v>
      </c>
      <c r="B8" s="24">
        <v>48</v>
      </c>
      <c r="C8" s="24">
        <v>132</v>
      </c>
      <c r="D8" s="24">
        <v>72</v>
      </c>
      <c r="E8" s="24">
        <v>42</v>
      </c>
      <c r="F8" s="24">
        <v>96</v>
      </c>
      <c r="G8" s="24">
        <v>114</v>
      </c>
      <c r="H8" s="24">
        <v>66</v>
      </c>
      <c r="I8" s="24">
        <v>60</v>
      </c>
      <c r="J8" s="24">
        <v>42</v>
      </c>
      <c r="K8" s="24">
        <v>60</v>
      </c>
      <c r="L8" s="24">
        <v>72</v>
      </c>
      <c r="M8" s="24">
        <v>66</v>
      </c>
    </row>
    <row r="9" spans="1:13" x14ac:dyDescent="0.25">
      <c r="A9" s="23" t="s">
        <v>17</v>
      </c>
      <c r="B9" s="24">
        <v>126</v>
      </c>
      <c r="C9" s="24">
        <v>276</v>
      </c>
      <c r="D9" s="24">
        <v>150</v>
      </c>
      <c r="E9" s="24">
        <v>234</v>
      </c>
      <c r="F9" s="24">
        <v>162</v>
      </c>
      <c r="G9" s="24">
        <v>180</v>
      </c>
      <c r="H9" s="24">
        <v>168</v>
      </c>
      <c r="I9" s="24">
        <v>252</v>
      </c>
      <c r="J9" s="24">
        <v>174</v>
      </c>
      <c r="K9" s="24">
        <v>84</v>
      </c>
      <c r="L9" s="24">
        <v>174</v>
      </c>
      <c r="M9" s="24">
        <v>204</v>
      </c>
    </row>
    <row r="10" spans="1:13" x14ac:dyDescent="0.25">
      <c r="A10" s="23" t="s">
        <v>23</v>
      </c>
      <c r="B10" s="24">
        <v>204</v>
      </c>
      <c r="C10" s="24">
        <v>174</v>
      </c>
      <c r="D10" s="24">
        <v>156</v>
      </c>
      <c r="E10" s="24">
        <v>192</v>
      </c>
      <c r="F10" s="24">
        <v>312</v>
      </c>
      <c r="G10" s="24">
        <v>186</v>
      </c>
      <c r="H10" s="24">
        <v>210</v>
      </c>
      <c r="I10" s="24">
        <v>186</v>
      </c>
      <c r="J10" s="24">
        <v>222</v>
      </c>
      <c r="K10" s="24">
        <v>186</v>
      </c>
      <c r="L10" s="24">
        <v>198</v>
      </c>
      <c r="M10" s="24">
        <v>246</v>
      </c>
    </row>
  </sheetData>
  <sortState xmlns:xlrd2="http://schemas.microsoft.com/office/spreadsheetml/2017/richdata2" ref="A3:M10">
    <sortCondition ref="A5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ABA42-5432-4F99-B1BB-765B035B5954}">
  <dimension ref="A3:H7"/>
  <sheetViews>
    <sheetView workbookViewId="0">
      <selection activeCell="A3" sqref="A3"/>
    </sheetView>
  </sheetViews>
  <sheetFormatPr baseColWidth="10" defaultRowHeight="15" x14ac:dyDescent="0.25"/>
  <cols>
    <col min="1" max="1" width="18.42578125" bestFit="1" customWidth="1"/>
    <col min="2" max="2" width="22.42578125" bestFit="1" customWidth="1"/>
    <col min="3" max="3" width="5.5703125" bestFit="1" customWidth="1"/>
    <col min="4" max="4" width="9.42578125" bestFit="1" customWidth="1"/>
    <col min="5" max="5" width="8" bestFit="1" customWidth="1"/>
    <col min="6" max="6" width="5.140625" bestFit="1" customWidth="1"/>
    <col min="7" max="7" width="8.42578125" bestFit="1" customWidth="1"/>
    <col min="8" max="8" width="12.5703125" bestFit="1" customWidth="1"/>
    <col min="9" max="9" width="7.85546875" bestFit="1" customWidth="1"/>
    <col min="10" max="10" width="12.5703125" bestFit="1" customWidth="1"/>
    <col min="11" max="11" width="13.42578125" bestFit="1" customWidth="1"/>
  </cols>
  <sheetData>
    <row r="3" spans="1:8" x14ac:dyDescent="0.25">
      <c r="A3" s="22" t="s">
        <v>68</v>
      </c>
      <c r="B3" s="22" t="s">
        <v>85</v>
      </c>
    </row>
    <row r="4" spans="1:8" x14ac:dyDescent="0.25">
      <c r="A4" s="22" t="s">
        <v>86</v>
      </c>
      <c r="B4" t="s">
        <v>26</v>
      </c>
      <c r="C4" t="s">
        <v>11</v>
      </c>
      <c r="D4" t="s">
        <v>14</v>
      </c>
      <c r="E4" t="s">
        <v>20</v>
      </c>
      <c r="F4" t="s">
        <v>17</v>
      </c>
      <c r="G4" t="s">
        <v>23</v>
      </c>
      <c r="H4" t="s">
        <v>67</v>
      </c>
    </row>
    <row r="5" spans="1:8" x14ac:dyDescent="0.25">
      <c r="A5" s="23" t="s">
        <v>39</v>
      </c>
      <c r="B5" s="24">
        <v>24</v>
      </c>
      <c r="C5" s="24">
        <v>330</v>
      </c>
      <c r="D5" s="24">
        <v>132</v>
      </c>
      <c r="E5" s="24">
        <v>36</v>
      </c>
      <c r="F5" s="24">
        <v>144</v>
      </c>
      <c r="G5" s="24">
        <v>198</v>
      </c>
      <c r="H5" s="24">
        <v>864</v>
      </c>
    </row>
    <row r="6" spans="1:8" x14ac:dyDescent="0.25">
      <c r="A6" s="23" t="s">
        <v>40</v>
      </c>
      <c r="B6" s="24">
        <v>42</v>
      </c>
      <c r="C6" s="24">
        <v>234</v>
      </c>
      <c r="D6" s="24">
        <v>330</v>
      </c>
      <c r="E6" s="24">
        <v>24</v>
      </c>
      <c r="F6" s="24">
        <v>198</v>
      </c>
      <c r="G6" s="24">
        <v>150</v>
      </c>
      <c r="H6" s="24">
        <v>978</v>
      </c>
    </row>
    <row r="7" spans="1:8" x14ac:dyDescent="0.25">
      <c r="A7" s="23" t="s">
        <v>67</v>
      </c>
      <c r="B7" s="24">
        <v>66</v>
      </c>
      <c r="C7" s="24">
        <v>564</v>
      </c>
      <c r="D7" s="24">
        <v>462</v>
      </c>
      <c r="E7" s="24">
        <v>60</v>
      </c>
      <c r="F7" s="24">
        <v>342</v>
      </c>
      <c r="G7" s="24">
        <v>348</v>
      </c>
      <c r="H7" s="24">
        <v>1842</v>
      </c>
    </row>
  </sheetData>
  <sortState xmlns:xlrd2="http://schemas.microsoft.com/office/spreadsheetml/2017/richdata2" columnSort="1" ref="A3:H13">
    <sortCondition ref="B4"/>
  </sortState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73DA4-872C-4D4A-9724-A71FC7473844}">
  <dimension ref="A1:H20"/>
  <sheetViews>
    <sheetView workbookViewId="0"/>
  </sheetViews>
  <sheetFormatPr baseColWidth="10" defaultRowHeight="15" x14ac:dyDescent="0.25"/>
  <cols>
    <col min="1" max="1" width="13.7109375" customWidth="1"/>
    <col min="3" max="3" width="13.140625" customWidth="1"/>
    <col min="4" max="4" width="10.5703125" customWidth="1"/>
    <col min="5" max="5" width="12.42578125" customWidth="1"/>
    <col min="6" max="6" width="6.42578125" customWidth="1"/>
    <col min="7" max="7" width="17.5703125" bestFit="1" customWidth="1"/>
    <col min="8" max="8" width="18.42578125" bestFit="1" customWidth="1"/>
    <col min="9" max="12" width="6.85546875" bestFit="1" customWidth="1"/>
    <col min="13" max="13" width="12.5703125" bestFit="1" customWidth="1"/>
  </cols>
  <sheetData>
    <row r="1" spans="1:8" x14ac:dyDescent="0.25">
      <c r="A1" s="37" t="s">
        <v>66</v>
      </c>
      <c r="B1" s="38" t="s">
        <v>87</v>
      </c>
      <c r="C1" s="38" t="s">
        <v>88</v>
      </c>
      <c r="D1" s="38" t="s">
        <v>0</v>
      </c>
      <c r="E1" s="38" t="s">
        <v>52</v>
      </c>
    </row>
    <row r="2" spans="1:8" x14ac:dyDescent="0.25">
      <c r="A2" s="32">
        <v>1</v>
      </c>
      <c r="B2" s="29" t="s">
        <v>53</v>
      </c>
      <c r="C2" s="30" t="s">
        <v>4</v>
      </c>
      <c r="D2" s="31">
        <v>43115</v>
      </c>
      <c r="E2" s="32">
        <v>36</v>
      </c>
    </row>
    <row r="3" spans="1:8" x14ac:dyDescent="0.25">
      <c r="A3" s="36">
        <v>2</v>
      </c>
      <c r="B3" s="33" t="s">
        <v>53</v>
      </c>
      <c r="C3" s="34" t="s">
        <v>5</v>
      </c>
      <c r="D3" s="35">
        <v>43115</v>
      </c>
      <c r="E3" s="36">
        <v>12</v>
      </c>
      <c r="G3" s="22" t="s">
        <v>86</v>
      </c>
      <c r="H3" t="s">
        <v>68</v>
      </c>
    </row>
    <row r="4" spans="1:8" x14ac:dyDescent="0.25">
      <c r="A4" s="32">
        <v>3</v>
      </c>
      <c r="B4" s="29" t="s">
        <v>54</v>
      </c>
      <c r="C4" s="30" t="s">
        <v>4</v>
      </c>
      <c r="D4" s="31">
        <v>43115</v>
      </c>
      <c r="E4" s="32">
        <v>12</v>
      </c>
      <c r="G4" s="23" t="s">
        <v>54</v>
      </c>
      <c r="H4" s="24">
        <v>54</v>
      </c>
    </row>
    <row r="5" spans="1:8" x14ac:dyDescent="0.25">
      <c r="A5" s="36">
        <v>4</v>
      </c>
      <c r="B5" s="33" t="s">
        <v>54</v>
      </c>
      <c r="C5" s="34" t="s">
        <v>5</v>
      </c>
      <c r="D5" s="35">
        <v>43115</v>
      </c>
      <c r="E5" s="36">
        <v>24</v>
      </c>
      <c r="G5" s="23" t="s">
        <v>53</v>
      </c>
      <c r="H5" s="24">
        <v>48</v>
      </c>
    </row>
    <row r="6" spans="1:8" x14ac:dyDescent="0.25">
      <c r="A6" s="32">
        <v>5</v>
      </c>
      <c r="B6" s="29" t="s">
        <v>54</v>
      </c>
      <c r="C6" s="30" t="s">
        <v>6</v>
      </c>
      <c r="D6" s="31">
        <v>43115</v>
      </c>
      <c r="E6" s="32">
        <v>18</v>
      </c>
      <c r="G6" s="23" t="s">
        <v>56</v>
      </c>
      <c r="H6" s="24">
        <v>84</v>
      </c>
    </row>
    <row r="7" spans="1:8" x14ac:dyDescent="0.25">
      <c r="A7" s="36">
        <v>6</v>
      </c>
      <c r="B7" s="33" t="s">
        <v>55</v>
      </c>
      <c r="C7" s="34" t="s">
        <v>3</v>
      </c>
      <c r="D7" s="35">
        <v>43115</v>
      </c>
      <c r="E7" s="36">
        <v>12</v>
      </c>
      <c r="G7" s="23" t="s">
        <v>57</v>
      </c>
      <c r="H7" s="24">
        <v>36</v>
      </c>
    </row>
    <row r="8" spans="1:8" x14ac:dyDescent="0.25">
      <c r="A8" s="32">
        <v>7</v>
      </c>
      <c r="B8" s="29" t="s">
        <v>55</v>
      </c>
      <c r="C8" s="30" t="s">
        <v>4</v>
      </c>
      <c r="D8" s="31">
        <v>43115</v>
      </c>
      <c r="E8" s="32">
        <v>18</v>
      </c>
      <c r="G8" s="23" t="s">
        <v>55</v>
      </c>
      <c r="H8" s="24">
        <v>30</v>
      </c>
    </row>
    <row r="9" spans="1:8" x14ac:dyDescent="0.25">
      <c r="A9" s="36">
        <v>8</v>
      </c>
      <c r="B9" s="33" t="s">
        <v>56</v>
      </c>
      <c r="C9" s="34" t="s">
        <v>44</v>
      </c>
      <c r="D9" s="35">
        <v>43115</v>
      </c>
      <c r="E9" s="36">
        <v>24</v>
      </c>
      <c r="G9" s="23" t="s">
        <v>58</v>
      </c>
      <c r="H9" s="24">
        <v>24</v>
      </c>
    </row>
    <row r="10" spans="1:8" x14ac:dyDescent="0.25">
      <c r="A10" s="32">
        <v>9</v>
      </c>
      <c r="B10" s="29" t="s">
        <v>56</v>
      </c>
      <c r="C10" s="30" t="s">
        <v>5</v>
      </c>
      <c r="D10" s="31">
        <v>43115</v>
      </c>
      <c r="E10" s="32">
        <v>12</v>
      </c>
      <c r="G10" s="23" t="s">
        <v>59</v>
      </c>
      <c r="H10" s="24">
        <v>36</v>
      </c>
    </row>
    <row r="11" spans="1:8" x14ac:dyDescent="0.25">
      <c r="A11" s="36">
        <v>10</v>
      </c>
      <c r="B11" s="33" t="s">
        <v>56</v>
      </c>
      <c r="C11" s="34" t="s">
        <v>6</v>
      </c>
      <c r="D11" s="35">
        <v>43146</v>
      </c>
      <c r="E11" s="36">
        <v>24</v>
      </c>
      <c r="G11" s="23" t="s">
        <v>60</v>
      </c>
      <c r="H11" s="24">
        <v>60</v>
      </c>
    </row>
    <row r="12" spans="1:8" x14ac:dyDescent="0.25">
      <c r="A12" s="32">
        <v>11</v>
      </c>
      <c r="B12" s="29" t="s">
        <v>56</v>
      </c>
      <c r="C12" s="30" t="s">
        <v>45</v>
      </c>
      <c r="D12" s="31">
        <v>43146</v>
      </c>
      <c r="E12" s="32">
        <v>24</v>
      </c>
      <c r="G12" s="23" t="s">
        <v>67</v>
      </c>
      <c r="H12" s="24">
        <v>372</v>
      </c>
    </row>
    <row r="13" spans="1:8" x14ac:dyDescent="0.25">
      <c r="A13" s="36">
        <v>12</v>
      </c>
      <c r="B13" s="33" t="s">
        <v>57</v>
      </c>
      <c r="C13" s="34" t="s">
        <v>3</v>
      </c>
      <c r="D13" s="35">
        <v>43146</v>
      </c>
      <c r="E13" s="36">
        <v>36</v>
      </c>
    </row>
    <row r="14" spans="1:8" x14ac:dyDescent="0.25">
      <c r="A14" s="32">
        <v>13</v>
      </c>
      <c r="B14" s="29" t="s">
        <v>58</v>
      </c>
      <c r="C14" s="30" t="s">
        <v>46</v>
      </c>
      <c r="D14" s="31">
        <v>43146</v>
      </c>
      <c r="E14" s="32">
        <v>24</v>
      </c>
    </row>
    <row r="15" spans="1:8" x14ac:dyDescent="0.25">
      <c r="A15" s="36">
        <v>14</v>
      </c>
      <c r="B15" s="33" t="s">
        <v>59</v>
      </c>
      <c r="C15" s="34" t="s">
        <v>46</v>
      </c>
      <c r="D15" s="35">
        <v>43146</v>
      </c>
      <c r="E15" s="36">
        <v>36</v>
      </c>
    </row>
    <row r="16" spans="1:8" x14ac:dyDescent="0.25">
      <c r="A16" s="32">
        <v>15</v>
      </c>
      <c r="B16" s="29" t="s">
        <v>60</v>
      </c>
      <c r="C16" s="30" t="s">
        <v>4</v>
      </c>
      <c r="D16" s="31">
        <v>43146</v>
      </c>
      <c r="E16" s="32">
        <v>24</v>
      </c>
    </row>
    <row r="17" spans="1:5" x14ac:dyDescent="0.25">
      <c r="A17" s="39">
        <v>16</v>
      </c>
      <c r="B17" s="40" t="s">
        <v>60</v>
      </c>
      <c r="C17" s="41" t="s">
        <v>6</v>
      </c>
      <c r="D17" s="42">
        <v>43146</v>
      </c>
      <c r="E17" s="39">
        <v>36</v>
      </c>
    </row>
    <row r="20" spans="1:5" x14ac:dyDescent="0.25">
      <c r="E20">
        <f>SUMIF(tbl_CACHE[CLIENTE],"COD-08",tbl_CACHE[CANTIDAD])</f>
        <v>60</v>
      </c>
    </row>
  </sheetData>
  <dataValidations count="2">
    <dataValidation type="list" allowBlank="1" showInputMessage="1" showErrorMessage="1" sqref="C2:C17" xr:uid="{FAD542CC-28DB-4684-8059-B781E3F526B8}">
      <formula1>ID_PRODUCTOS</formula1>
    </dataValidation>
    <dataValidation type="list" allowBlank="1" showInputMessage="1" showErrorMessage="1" sqref="B2:B17" xr:uid="{A3D22C10-D817-4B1F-AEB0-617A7B88C316}">
      <formula1>ID_CLIENTES</formula1>
    </dataValidation>
  </dataValidations>
  <pageMargins left="0.7" right="0.7" top="0.75" bottom="0.75" header="0.3" footer="0.3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D7D08-B780-4CC6-ACE0-00C2F551C74E}">
  <dimension ref="A9:E17"/>
  <sheetViews>
    <sheetView workbookViewId="0">
      <selection activeCell="A9" sqref="A9"/>
    </sheetView>
  </sheetViews>
  <sheetFormatPr baseColWidth="10" defaultRowHeight="15" x14ac:dyDescent="0.25"/>
  <cols>
    <col min="1" max="1" width="17.5703125" bestFit="1" customWidth="1"/>
    <col min="2" max="2" width="18.42578125" bestFit="1" customWidth="1"/>
    <col min="3" max="3" width="4" customWidth="1"/>
    <col min="4" max="4" width="17.5703125" bestFit="1" customWidth="1"/>
    <col min="5" max="5" width="18.42578125" bestFit="1" customWidth="1"/>
  </cols>
  <sheetData>
    <row r="9" spans="1:5" ht="18.75" x14ac:dyDescent="0.3">
      <c r="A9" s="44" t="s">
        <v>89</v>
      </c>
      <c r="D9" s="44" t="s">
        <v>90</v>
      </c>
    </row>
    <row r="10" spans="1:5" x14ac:dyDescent="0.25">
      <c r="A10" s="22" t="s">
        <v>86</v>
      </c>
      <c r="B10" t="s">
        <v>68</v>
      </c>
      <c r="D10" s="22" t="s">
        <v>86</v>
      </c>
      <c r="E10" t="s">
        <v>68</v>
      </c>
    </row>
    <row r="11" spans="1:5" x14ac:dyDescent="0.25">
      <c r="A11" s="23" t="s">
        <v>14</v>
      </c>
      <c r="B11" s="43">
        <v>2394</v>
      </c>
      <c r="D11" s="23" t="s">
        <v>50</v>
      </c>
      <c r="E11" s="43">
        <v>5448</v>
      </c>
    </row>
    <row r="12" spans="1:5" x14ac:dyDescent="0.25">
      <c r="A12" s="23" t="s">
        <v>17</v>
      </c>
      <c r="B12" s="43">
        <v>2184</v>
      </c>
      <c r="D12" s="23" t="s">
        <v>51</v>
      </c>
      <c r="E12" s="43">
        <v>7632</v>
      </c>
    </row>
    <row r="13" spans="1:5" x14ac:dyDescent="0.25">
      <c r="A13" s="23" t="s">
        <v>20</v>
      </c>
      <c r="B13" s="43">
        <v>870</v>
      </c>
      <c r="D13" s="23" t="s">
        <v>67</v>
      </c>
      <c r="E13" s="43">
        <v>13080</v>
      </c>
    </row>
    <row r="14" spans="1:5" x14ac:dyDescent="0.25">
      <c r="A14" s="23" t="s">
        <v>23</v>
      </c>
      <c r="B14" s="43">
        <v>2472</v>
      </c>
    </row>
    <row r="15" spans="1:5" x14ac:dyDescent="0.25">
      <c r="A15" s="23" t="s">
        <v>26</v>
      </c>
      <c r="B15" s="43">
        <v>990</v>
      </c>
    </row>
    <row r="16" spans="1:5" x14ac:dyDescent="0.25">
      <c r="A16" s="23" t="s">
        <v>11</v>
      </c>
      <c r="B16" s="43">
        <v>4170</v>
      </c>
    </row>
    <row r="17" spans="1:2" x14ac:dyDescent="0.25">
      <c r="A17" s="23" t="s">
        <v>67</v>
      </c>
      <c r="B17" s="43">
        <v>13080</v>
      </c>
    </row>
  </sheetData>
  <pageMargins left="0.7" right="0.7" top="0.75" bottom="0.75" header="0.3" footer="0.3"/>
  <pageSetup paperSize="9" orientation="portrait" r:id="rId3"/>
  <drawing r:id="rId4"/>
  <extLst>
    <ext xmlns:x14="http://schemas.microsoft.com/office/spreadsheetml/2009/9/main" uri="{A8765BA9-456A-4dab-B4F3-ACF838C121DE}">
      <x14:slicerList>
        <x14:slicer r:id="rId5"/>
      </x14:slicerList>
    </ext>
    <ext xmlns:x15="http://schemas.microsoft.com/office/spreadsheetml/2010/11/main" uri="{7E03D99C-DC04-49d9-9315-930204A7B6E9}">
      <x15:timelineRefs>
        <x15:timelineRef r:id="rId6"/>
      </x15:timeline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4</vt:i4>
      </vt:variant>
    </vt:vector>
  </HeadingPairs>
  <TitlesOfParts>
    <vt:vector size="14" baseType="lpstr">
      <vt:lpstr>PEDIDOS</vt:lpstr>
      <vt:lpstr>CLIENTES</vt:lpstr>
      <vt:lpstr>PRODUCTOS</vt:lpstr>
      <vt:lpstr>PAISES</vt:lpstr>
      <vt:lpstr>TD1</vt:lpstr>
      <vt:lpstr>TD2</vt:lpstr>
      <vt:lpstr>TD3</vt:lpstr>
      <vt:lpstr>Caché</vt:lpstr>
      <vt:lpstr>Conexiones</vt:lpstr>
      <vt:lpstr>Meses</vt:lpstr>
      <vt:lpstr>ID_CLIENTES</vt:lpstr>
      <vt:lpstr>ID_PAIS</vt:lpstr>
      <vt:lpstr>ID_PRODUCTOS</vt:lpstr>
      <vt:lpstr>mtz_MESES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Diseño</dc:creator>
  <cp:lastModifiedBy>usuario</cp:lastModifiedBy>
  <dcterms:created xsi:type="dcterms:W3CDTF">2016-12-27T20:27:00Z</dcterms:created>
  <dcterms:modified xsi:type="dcterms:W3CDTF">2019-06-08T21:13:39Z</dcterms:modified>
</cp:coreProperties>
</file>