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675F8639-A7B7-4BDC-9EE5-65B8665E313E}" xr6:coauthVersionLast="43" xr6:coauthVersionMax="43" xr10:uidLastSave="{5C33682C-3616-4A44-84A4-78D96A44FC1B}"/>
  <bookViews>
    <workbookView xWindow="-120" yWindow="-120" windowWidth="19440" windowHeight="11040" xr2:uid="{8057E5C5-966D-4658-9814-552D56A045AA}"/>
  </bookViews>
  <sheets>
    <sheet name="Hoja1" sheetId="1" r:id="rId1"/>
    <sheet name="Hoja2" sheetId="2" r:id="rId2"/>
  </sheets>
  <definedNames>
    <definedName name="_xlnm._FilterDatabase" localSheetId="1" hidden="1">Hoja2!#REF!</definedName>
  </definedNames>
  <calcPr calcId="191029"/>
  <pivotCaches>
    <pivotCache cacheId="3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J34" i="1"/>
  <c r="K34" i="1"/>
  <c r="I35" i="1"/>
  <c r="J35" i="1"/>
  <c r="K35" i="1"/>
  <c r="K33" i="1"/>
  <c r="J33" i="1"/>
  <c r="I33" i="1"/>
  <c r="I28" i="1"/>
  <c r="J28" i="1"/>
  <c r="K28" i="1"/>
  <c r="I29" i="1"/>
  <c r="J29" i="1"/>
  <c r="K29" i="1"/>
  <c r="K27" i="1"/>
  <c r="J27" i="1"/>
  <c r="I27" i="1"/>
  <c r="K22" i="1"/>
  <c r="K23" i="1"/>
  <c r="K21" i="1"/>
  <c r="J22" i="1"/>
  <c r="J23" i="1"/>
  <c r="J21" i="1"/>
  <c r="I22" i="1"/>
  <c r="I23" i="1"/>
  <c r="I21" i="1"/>
  <c r="K15" i="1" l="1"/>
  <c r="K16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15" i="1" l="1"/>
  <c r="M16" i="1"/>
  <c r="M14" i="1"/>
  <c r="K14" i="1"/>
  <c r="E17" i="1" l="1"/>
  <c r="E23" i="1"/>
  <c r="E27" i="1"/>
  <c r="E13" i="1"/>
  <c r="E15" i="1"/>
  <c r="E22" i="1"/>
  <c r="E26" i="1"/>
  <c r="E30" i="1"/>
  <c r="E19" i="1"/>
  <c r="E24" i="1"/>
  <c r="E28" i="1"/>
  <c r="E16" i="1"/>
  <c r="E21" i="1"/>
  <c r="E25" i="1"/>
  <c r="E29" i="1"/>
  <c r="E20" i="1"/>
  <c r="E18" i="1"/>
  <c r="E14" i="1"/>
  <c r="F20" i="1"/>
  <c r="F28" i="1"/>
  <c r="F21" i="1"/>
  <c r="F29" i="1"/>
  <c r="F14" i="1"/>
  <c r="F22" i="1"/>
  <c r="F30" i="1"/>
  <c r="F15" i="1"/>
  <c r="F23" i="1"/>
  <c r="F13" i="1"/>
  <c r="F16" i="1"/>
  <c r="F24" i="1"/>
  <c r="F17" i="1"/>
  <c r="F25" i="1"/>
  <c r="F18" i="1"/>
  <c r="F26" i="1"/>
  <c r="F19" i="1"/>
  <c r="F27" i="1"/>
</calcChain>
</file>

<file path=xl/sharedStrings.xml><?xml version="1.0" encoding="utf-8"?>
<sst xmlns="http://schemas.openxmlformats.org/spreadsheetml/2006/main" count="90" uniqueCount="39">
  <si>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</si>
  <si>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</si>
  <si>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</si>
  <si>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</si>
  <si>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</si>
  <si>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</si>
  <si>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</si>
  <si>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</si>
  <si>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</si>
  <si>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</si>
  <si>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</si>
  <si>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</si>
  <si>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</si>
  <si>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</si>
  <si>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</si>
  <si>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</si>
  <si>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</si>
  <si>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</si>
  <si>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</si>
  <si>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</si>
  <si>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</si>
  <si>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</si>
  <si>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</si>
  <si>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</si>
  <si>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NIVEL BÁSICO</t>
  </si>
  <si>
    <t>NIVEL MEDIO</t>
  </si>
  <si>
    <t>NIVEL AVANZADO</t>
  </si>
  <si>
    <t>desde…</t>
  </si>
  <si>
    <t>hasta…</t>
  </si>
  <si>
    <t>BÁSICO</t>
  </si>
  <si>
    <t>MEDIO</t>
  </si>
  <si>
    <t>AVANZADO</t>
  </si>
  <si>
    <t>PROMEDIO DE CALIFICACIONES</t>
  </si>
  <si>
    <t>CANTIDAD DE ESTUDIANTES</t>
  </si>
  <si>
    <t>CALIFICACIÓN MÁXIMA</t>
  </si>
  <si>
    <t>Cuenta de BÁSICO</t>
  </si>
  <si>
    <t>VERDADERO</t>
  </si>
  <si>
    <t>Promedio de NOTA EVALUACIÓN</t>
  </si>
  <si>
    <t>Máx. de NOTA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</si>
</sst>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;\-[$$-240A]\ 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0" applyFont="1"/>
    <xf numFmtId="165" fontId="0" fillId="0" borderId="0" xfId="0" applyNumberFormat="1" applyAlignment="1">
      <alignment horizontal="center"/>
    </xf>
    <xf numFmtId="0" fontId="0" fillId="6" borderId="0" xfId="0" applyFill="1"/>
    <xf numFmtId="0" fontId="0" fillId="5" borderId="0" xfId="0" applyFill="1"/>
    <xf numFmtId="0" fontId="0" fillId="8" borderId="0" xfId="0" applyFill="1"/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2" fillId="7" borderId="0" xfId="0" applyFont="1" applyFill="1" applyAlignment="1"/>
    <xf numFmtId="0" fontId="2" fillId="9" borderId="0" xfId="0" applyFont="1" applyFill="1" applyAlignment="1"/>
    <xf numFmtId="0" fontId="2" fillId="4" borderId="0" xfId="0" applyFont="1" applyFill="1" applyAlignment="1"/>
    <xf numFmtId="0" fontId="0" fillId="10" borderId="0" xfId="0" applyFill="1"/>
    <xf numFmtId="0" fontId="0" fillId="11" borderId="1" xfId="0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165" fontId="0" fillId="0" borderId="2" xfId="0" applyNumberFormat="1" applyBorder="1" applyAlignment="1">
      <alignment horizontal="center"/>
    </xf>
    <xf numFmtId="0" fontId="0" fillId="5" borderId="2" xfId="0" applyFill="1" applyBorder="1"/>
    <xf numFmtId="0" fontId="0" fillId="8" borderId="2" xfId="0" applyFill="1" applyBorder="1"/>
    <xf numFmtId="0" fontId="0" fillId="6" borderId="2" xfId="0" applyFill="1" applyBorder="1"/>
    <xf numFmtId="165" fontId="0" fillId="0" borderId="0" xfId="0" applyNumberFormat="1" applyBorder="1" applyAlignment="1">
      <alignment horizontal="center"/>
    </xf>
    <xf numFmtId="0" fontId="0" fillId="5" borderId="0" xfId="0" applyFill="1" applyBorder="1"/>
    <xf numFmtId="0" fontId="0" fillId="8" borderId="0" xfId="0" applyFill="1" applyBorder="1"/>
    <xf numFmtId="0" fontId="0" fillId="6" borderId="0" xfId="0" applyFill="1" applyBorder="1"/>
    <xf numFmtId="0" fontId="0" fillId="0" borderId="3" xfId="0" applyBorder="1"/>
    <xf numFmtId="0" fontId="0" fillId="3" borderId="3" xfId="0" applyFill="1" applyBorder="1"/>
    <xf numFmtId="165" fontId="0" fillId="0" borderId="3" xfId="0" applyNumberFormat="1" applyBorder="1" applyAlignment="1">
      <alignment horizontal="center"/>
    </xf>
    <xf numFmtId="0" fontId="0" fillId="5" borderId="3" xfId="0" applyFill="1" applyBorder="1"/>
    <xf numFmtId="0" fontId="0" fillId="8" borderId="3" xfId="0" applyFill="1" applyBorder="1"/>
    <xf numFmtId="0" fontId="0" fillId="6" borderId="3" xfId="0" applyFill="1" applyBorder="1"/>
    <xf numFmtId="165" fontId="0" fillId="11" borderId="1" xfId="1" applyNumberFormat="1" applyFont="1" applyFill="1" applyBorder="1" applyAlignment="1">
      <alignment horizontal="center"/>
    </xf>
    <xf numFmtId="0" fontId="0" fillId="0" borderId="0" xfId="0" pivotButton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5"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numFmt numFmtId="165" formatCode="0.0%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9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914400"/>
          <a:ext cx="79248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Basado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en las explicaciones del video, desarrolle las siguientes actividades: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CO" sz="3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1- Usando las correspondientes funciones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xxx.SI.CONJUNTO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 formule los rangos de celdas con fondo gris, correspondientes a las tablas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CANTIDAD DE ESTUDIANTES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PROMEDIO DE CALIFICACIONES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CALIFICACIÓN MÁXIMA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Tenga en cuenta los resultados de la imagen para confirmar que está resolviendo bien cada fórmula.</a:t>
          </a:r>
        </a:p>
        <a:p>
          <a:endParaRPr lang="es-CO" sz="3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Elabore las tres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Tablas dinámicas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 imagen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teniendo en cuenta que sólo se analizan los resultados de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NIVEL BÁSICO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</a:t>
          </a: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</xdr:col>
      <xdr:colOff>914399</xdr:colOff>
      <xdr:row>0</xdr:row>
      <xdr:rowOff>0</xdr:rowOff>
    </xdr:from>
    <xdr:to>
      <xdr:col>8</xdr:col>
      <xdr:colOff>571500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781174" y="0"/>
          <a:ext cx="5838826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 b="1" u="sng">
              <a:solidFill>
                <a:srgbClr val="336600"/>
              </a:solidFill>
            </a:rPr>
            <a:t>Módulo de Excel Avanzado I - Informes comparativos</a:t>
          </a: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Más sobre funciones “punto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SI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” y “punto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SI 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punto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 CONJUNTO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” y el análisis de otras funciones y herramientas que las complementan. </a:t>
          </a:r>
        </a:p>
      </xdr:txBody>
    </xdr:sp>
    <xdr:clientData/>
  </xdr:twoCellAnchor>
  <xdr:twoCellAnchor>
    <xdr:from>
      <xdr:col>11</xdr:col>
      <xdr:colOff>219075</xdr:colOff>
      <xdr:row>16</xdr:row>
      <xdr:rowOff>76200</xdr:rowOff>
    </xdr:from>
    <xdr:to>
      <xdr:col>16</xdr:col>
      <xdr:colOff>247163</xdr:colOff>
      <xdr:row>35</xdr:row>
      <xdr:rowOff>18617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669E23D7-9B7A-4209-9FB0-54C1FB5FF8CA}"/>
            </a:ext>
          </a:extLst>
        </xdr:cNvPr>
        <xdr:cNvGrpSpPr/>
      </xdr:nvGrpSpPr>
      <xdr:grpSpPr>
        <a:xfrm>
          <a:off x="10591800" y="3276600"/>
          <a:ext cx="3838088" cy="3723842"/>
          <a:chOff x="10306050" y="3219450"/>
          <a:chExt cx="3838088" cy="3723842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AF326D44-8586-45CF-810D-D80D39B3E47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68" t="1099" r="-1" b="-1"/>
          <a:stretch/>
        </xdr:blipFill>
        <xdr:spPr>
          <a:xfrm>
            <a:off x="10306050" y="3514725"/>
            <a:ext cx="3838088" cy="3428567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699ED2C-1903-4547-B443-68D19FE1A81D}"/>
              </a:ext>
            </a:extLst>
          </xdr:cNvPr>
          <xdr:cNvSpPr txBox="1"/>
        </xdr:nvSpPr>
        <xdr:spPr>
          <a:xfrm>
            <a:off x="11258550" y="321945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6</xdr:col>
      <xdr:colOff>199701</xdr:colOff>
      <xdr:row>22</xdr:row>
      <xdr:rowOff>151874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CDB5C11-1D07-4A30-AF12-1E0BE59E01A6}"/>
            </a:ext>
          </a:extLst>
        </xdr:cNvPr>
        <xdr:cNvGrpSpPr/>
      </xdr:nvGrpSpPr>
      <xdr:grpSpPr>
        <a:xfrm>
          <a:off x="3476625" y="0"/>
          <a:ext cx="2485701" cy="4342874"/>
          <a:chOff x="3819525" y="171450"/>
          <a:chExt cx="2542851" cy="4485749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11E6B9F2-AE0A-49BA-9EB9-62940EECEED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839" t="680" r="-1" b="1"/>
          <a:stretch/>
        </xdr:blipFill>
        <xdr:spPr>
          <a:xfrm>
            <a:off x="3819525" y="485774"/>
            <a:ext cx="2542851" cy="4171425"/>
          </a:xfrm>
          <a:prstGeom prst="rect">
            <a:avLst/>
          </a:prstGeom>
          <a:ln>
            <a:solidFill>
              <a:schemeClr val="bg2">
                <a:lumMod val="75000"/>
              </a:schemeClr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1E0F95A-12F9-46FA-9643-B03066397A4E}"/>
              </a:ext>
            </a:extLst>
          </xdr:cNvPr>
          <xdr:cNvSpPr txBox="1"/>
        </xdr:nvSpPr>
        <xdr:spPr>
          <a:xfrm>
            <a:off x="4391025" y="17145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65.923691550925" createdVersion="6" refreshedVersion="6" minRefreshableVersion="3" recordCount="18" xr:uid="{7599564D-84CF-4A41-AF60-3D36DC416CAC}">
  <cacheSource type="worksheet">
    <worksheetSource name="Tabla1"/>
  </cacheSource>
  <cacheFields count="6">
    <cacheField name="ESTUDIANTE" numFmtId="0">
      <sharedItems/>
    </cacheField>
    <cacheField name="EMPRESA" numFmtId="0">
      <sharedItems count="3">
        <s v="Empresa1"/>
        <s v="Empresa2"/>
        <s v="Empresa3"/>
      </sharedItems>
    </cacheField>
    <cacheField name="NOTA EVALUACIÓN" numFmtId="165">
      <sharedItems containsSemiMixedTypes="0" containsString="0" containsNumber="1" minValue="0.35699999999999998" maxValue="0.93500000000000005"/>
    </cacheField>
    <cacheField name="BÁSICO" numFmtId="0">
      <sharedItems count="2">
        <b v="1"/>
        <b v="0"/>
      </sharedItems>
    </cacheField>
    <cacheField name="MEDIO" numFmtId="0">
      <sharedItems/>
    </cacheField>
    <cacheField name="AVANZ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Estud 1"/>
    <x v="0"/>
    <n v="0.47499999999999998"/>
    <x v="0"/>
    <b v="0"/>
    <b v="0"/>
  </r>
  <r>
    <s v="Estud 2"/>
    <x v="0"/>
    <n v="0.56799999999999995"/>
    <x v="1"/>
    <b v="1"/>
    <b v="0"/>
  </r>
  <r>
    <s v="Estud 3"/>
    <x v="0"/>
    <n v="0.871"/>
    <x v="1"/>
    <b v="0"/>
    <b v="1"/>
  </r>
  <r>
    <s v="Estud 4"/>
    <x v="0"/>
    <n v="0.45200000000000001"/>
    <x v="0"/>
    <b v="0"/>
    <b v="0"/>
  </r>
  <r>
    <s v="Estud 5"/>
    <x v="0"/>
    <n v="0.66400000000000003"/>
    <x v="1"/>
    <b v="1"/>
    <b v="0"/>
  </r>
  <r>
    <s v="Estud 6"/>
    <x v="0"/>
    <n v="0.35699999999999998"/>
    <x v="0"/>
    <b v="0"/>
    <b v="0"/>
  </r>
  <r>
    <s v="Estud 7"/>
    <x v="1"/>
    <n v="0.752"/>
    <x v="1"/>
    <b v="1"/>
    <b v="0"/>
  </r>
  <r>
    <s v="Estud 8"/>
    <x v="1"/>
    <n v="0.64800000000000002"/>
    <x v="1"/>
    <b v="1"/>
    <b v="0"/>
  </r>
  <r>
    <s v="Estud 9"/>
    <x v="1"/>
    <n v="0.78600000000000003"/>
    <x v="1"/>
    <b v="1"/>
    <b v="0"/>
  </r>
  <r>
    <s v="Estud 10"/>
    <x v="1"/>
    <n v="0.81699999999999995"/>
    <x v="1"/>
    <b v="0"/>
    <b v="1"/>
  </r>
  <r>
    <s v="Estud 11"/>
    <x v="1"/>
    <n v="0.93500000000000005"/>
    <x v="1"/>
    <b v="0"/>
    <b v="1"/>
  </r>
  <r>
    <s v="Estud 12"/>
    <x v="1"/>
    <n v="0.58899999999999997"/>
    <x v="0"/>
    <b v="0"/>
    <b v="0"/>
  </r>
  <r>
    <s v="Estud 13"/>
    <x v="2"/>
    <n v="0.67900000000000005"/>
    <x v="0"/>
    <b v="0"/>
    <b v="0"/>
  </r>
  <r>
    <s v="Estud 14"/>
    <x v="2"/>
    <n v="0.45200000000000001"/>
    <x v="0"/>
    <b v="0"/>
    <b v="0"/>
  </r>
  <r>
    <s v="Estud 15"/>
    <x v="2"/>
    <n v="0.59399999999999997"/>
    <x v="0"/>
    <b v="0"/>
    <b v="0"/>
  </r>
  <r>
    <s v="Estud 16"/>
    <x v="2"/>
    <n v="0.67800000000000005"/>
    <x v="0"/>
    <b v="0"/>
    <b v="0"/>
  </r>
  <r>
    <s v="Estud 17"/>
    <x v="2"/>
    <n v="0.71799999999999997"/>
    <x v="1"/>
    <b v="1"/>
    <b v="0"/>
  </r>
  <r>
    <s v="Estud 18"/>
    <x v="2"/>
    <n v="0.64800000000000002"/>
    <x v="0"/>
    <b v="0"/>
    <b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484048-E9EC-4B74-82EE-FD1AF13788F5}" name="TablaDinámica2" cacheId="3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0:B14" firstHeaderRow="1" firstDataRow="2" firstDataCol="1"/>
  <pivotFields count="6">
    <pivotField showAll="0"/>
    <pivotField axis="axisRow" showAll="0">
      <items count="4">
        <item x="0"/>
        <item x="1"/>
        <item x="2"/>
        <item t="default"/>
      </items>
    </pivotField>
    <pivotField dataField="1" numFmtId="165" showAll="0"/>
    <pivotField axis="axisCol" showAll="0">
      <items count="3">
        <item h="1" x="1"/>
        <item x="0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>
      <x v="2"/>
    </i>
  </rowItems>
  <colFields count="1">
    <field x="3"/>
  </colFields>
  <colItems count="1">
    <i>
      <x v="1"/>
    </i>
  </colItems>
  <dataFields count="1">
    <dataField name="Promedio de NOTA EVALUACIÓN" fld="2" subtotal="average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63DB49-8E30-436C-90B4-3EB3A4D1DA25}" name="TablaDinámica1" cacheId="3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3:B7" firstHeaderRow="1" firstDataRow="2" firstDataCol="1"/>
  <pivotFields count="6">
    <pivotField showAll="0"/>
    <pivotField axis="axisRow" showAll="0">
      <items count="4">
        <item x="0"/>
        <item x="1"/>
        <item x="2"/>
        <item t="default"/>
      </items>
    </pivotField>
    <pivotField numFmtId="165" showAll="0"/>
    <pivotField axis="axisCol" dataField="1" showAll="0">
      <items count="3">
        <item h="1" x="1"/>
        <item x="0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>
      <x v="2"/>
    </i>
  </rowItems>
  <colFields count="1">
    <field x="3"/>
  </colFields>
  <colItems count="1">
    <i>
      <x v="1"/>
    </i>
  </colItems>
  <dataFields count="1">
    <dataField name="Cuenta de BÁSIC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13C821-B5AC-40BE-9E71-B9B33CF3B6C1}" name="TablaDinámica3" cacheId="3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7:B21" firstHeaderRow="1" firstDataRow="2" firstDataCol="1"/>
  <pivotFields count="6">
    <pivotField showAll="0"/>
    <pivotField axis="axisRow" showAll="0">
      <items count="4">
        <item x="0"/>
        <item x="1"/>
        <item x="2"/>
        <item t="default"/>
      </items>
    </pivotField>
    <pivotField dataField="1" numFmtId="165" showAll="0"/>
    <pivotField axis="axisCol" showAll="0">
      <items count="3">
        <item h="1" x="1"/>
        <item x="0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>
      <x v="2"/>
    </i>
  </rowItems>
  <colFields count="1">
    <field x="3"/>
  </colFields>
  <colItems count="1">
    <i>
      <x v="1"/>
    </i>
  </colItems>
  <dataFields count="1">
    <dataField name="Máx. de NOTA EVALUACIÓN" fld="2" subtotal="max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F13E19-936C-4779-8992-A64BF4EA55FA}" name="Tabla1" displayName="Tabla1" ref="A12:F30" totalsRowShown="0">
  <autoFilter ref="A12:F30" xr:uid="{2A070A34-9278-45E8-A800-7D7BE80BDA4E}"/>
  <tableColumns count="6">
    <tableColumn id="1" xr3:uid="{95940E30-A537-4F52-83BF-2DE281D3470B}" name="ESTUDIANTE"/>
    <tableColumn id="2" xr3:uid="{911F8847-92E7-4FA8-8F50-B3B7CF1DD5F1}" name="EMPRESA" dataDxfId="4"/>
    <tableColumn id="3" xr3:uid="{7074CD41-5A5C-4579-AE74-6CE9936CFDD8}" name="NOTA EVALUACIÓN" dataDxfId="3"/>
    <tableColumn id="4" xr3:uid="{124C2D91-CD1D-48A0-B0E0-4F8BA13655C7}" name="BÁSICO" dataDxfId="2">
      <calculatedColumnFormula>OR(AND(B13=$H$14,C13&lt;=$J$14),AND(B13=$H$15,C13&lt;=$J$15),AND(B13=$H$16,C13&lt;=$J$16))</calculatedColumnFormula>
    </tableColumn>
    <tableColumn id="5" xr3:uid="{F7BB7AF3-9547-42EA-8C17-E5F028959B21}" name="MEDIO" dataDxfId="1">
      <calculatedColumnFormula>OR(AND(B13=$H$14,C13&gt;=$K$14,C13&lt;=$L$14),AND(B13=$H$15,C13&gt;=$K$15,C13&lt;=$L$15),AND(B13=$H$16,C13&gt;=$K$16,C13&lt;=$L$16))</calculatedColumnFormula>
    </tableColumn>
    <tableColumn id="6" xr3:uid="{C2BA1E07-F53C-41FC-9F5C-E202E4B04326}" name="AVANZADO" dataDxfId="0">
      <calculatedColumnFormula>OR(AND(B13=$H$14,C13&gt;=$M$14),AND(B13=$H$15,C13&gt;=$M$15),AND(B13=$H$16,C13&gt;=$M$16))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N35"/>
  <sheetViews>
    <sheetView tabSelected="1" workbookViewId="0">
      <selection activeCell="A12" sqref="A12"/>
    </sheetView>
  </sheetViews>
  <sheetFormatPr baseColWidth="10" defaultRowHeight="15" x14ac:dyDescent="0.25"/>
  <cols>
    <col min="1" max="1" width="14.140625" customWidth="1"/>
    <col min="2" max="2" width="13.7109375" bestFit="1" customWidth="1"/>
    <col min="3" max="3" width="20.42578125" customWidth="1"/>
    <col min="4" max="4" width="12.5703125" customWidth="1"/>
    <col min="5" max="5" width="12.7109375" customWidth="1"/>
    <col min="6" max="6" width="13.42578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14" s="20" customFormat="1" ht="18" customHeight="1" x14ac:dyDescent="0.25"/>
    <row r="2" spans="1:14" s="20" customFormat="1" ht="18" customHeight="1" x14ac:dyDescent="0.25"/>
    <row r="3" spans="1:14" s="20" customFormat="1" ht="18" customHeight="1" x14ac:dyDescent="0.25"/>
    <row r="4" spans="1:14" s="20" customFormat="1" ht="18" customHeight="1" x14ac:dyDescent="0.25"/>
    <row r="5" spans="1:14" s="20" customFormat="1" x14ac:dyDescent="0.25"/>
    <row r="6" spans="1:14" s="20" customFormat="1" x14ac:dyDescent="0.25"/>
    <row r="7" spans="1:14" s="20" customFormat="1" x14ac:dyDescent="0.25"/>
    <row r="8" spans="1:14" s="20" customFormat="1" x14ac:dyDescent="0.25"/>
    <row r="12" spans="1:14" x14ac:dyDescent="0.25">
      <c r="A12" s="3" t="s">
        <v>0</v>
      </c>
      <c r="B12" s="3" t="s">
        <v>1</v>
      </c>
      <c r="C12" s="8" t="s">
        <v>23</v>
      </c>
      <c r="D12" s="17" t="s">
        <v>29</v>
      </c>
      <c r="E12" s="18" t="s">
        <v>30</v>
      </c>
      <c r="F12" s="19" t="s">
        <v>31</v>
      </c>
      <c r="I12" s="44" t="s">
        <v>24</v>
      </c>
      <c r="J12" s="44"/>
      <c r="K12" s="45" t="s">
        <v>25</v>
      </c>
      <c r="L12" s="45"/>
      <c r="M12" s="46" t="s">
        <v>26</v>
      </c>
      <c r="N12" s="46"/>
    </row>
    <row r="13" spans="1:14" x14ac:dyDescent="0.25">
      <c r="A13" s="4" t="s">
        <v>2</v>
      </c>
      <c r="B13" s="5" t="s">
        <v>3</v>
      </c>
      <c r="C13" s="9">
        <v>0.47499999999999998</v>
      </c>
      <c r="D13" s="11" t="b">
        <f>OR(AND(B13=$H$14,C13&lt;=$J$14),AND(B13=$H$15,C13&lt;=$J$15),AND(B13=$H$16,C13&lt;=$J$16))</f>
        <v>1</v>
      </c>
      <c r="E13" s="12" t="b">
        <f>OR(AND(B13=$H$14,C13&gt;=$K$14,C13&lt;=$L$14),AND(B13=$H$15,C13&gt;=$K$15,C13&lt;=$L$15),AND(B13=$H$16,C13&gt;=$K$16,C13&lt;=$L$16))</f>
        <v>0</v>
      </c>
      <c r="F13" s="10" t="b">
        <f>OR(AND(B13=$H$14,C13&gt;=$M$14),AND(B13=$H$15,C13&gt;=$M$15),AND(B13=$H$16,C13&gt;=$M$16))</f>
        <v>0</v>
      </c>
      <c r="I13" s="13" t="s">
        <v>27</v>
      </c>
      <c r="J13" s="13" t="s">
        <v>28</v>
      </c>
      <c r="K13" s="14" t="s">
        <v>27</v>
      </c>
      <c r="L13" s="14" t="s">
        <v>28</v>
      </c>
      <c r="M13" s="15" t="s">
        <v>27</v>
      </c>
      <c r="N13" s="15" t="s">
        <v>28</v>
      </c>
    </row>
    <row r="14" spans="1:14" x14ac:dyDescent="0.25">
      <c r="A14" s="4" t="s">
        <v>4</v>
      </c>
      <c r="B14" s="5" t="s">
        <v>3</v>
      </c>
      <c r="C14" s="9">
        <v>0.56799999999999995</v>
      </c>
      <c r="D14" s="11" t="b">
        <f t="shared" ref="D14:D30" si="0">OR(AND(B14=$H$14,C14&lt;=$J$14),AND(B14=$H$15,C14&lt;=$J$15),AND(B14=$H$16,C14&lt;=$J$16))</f>
        <v>0</v>
      </c>
      <c r="E14" s="12" t="b">
        <f t="shared" ref="E14:E30" si="1">OR(AND(B14=$H$14,C14&gt;=$K$14,C14&lt;=$L$14),AND(B14=$H$15,C14&gt;=$K$15,C14&lt;=$L$15),AND(B14=$H$16,C14&gt;=$K$16,C14&lt;=$L$16))</f>
        <v>1</v>
      </c>
      <c r="F14" s="10" t="b">
        <f t="shared" ref="F14:F30" si="2">OR(AND(B14=$H$14,C14&gt;=$M$14),AND(B14=$H$15,C14&gt;=$M$15),AND(B14=$H$16,C14&gt;=$M$16))</f>
        <v>0</v>
      </c>
      <c r="H14" s="5" t="s">
        <v>3</v>
      </c>
      <c r="I14" s="9">
        <v>0</v>
      </c>
      <c r="J14" s="16">
        <v>0.5</v>
      </c>
      <c r="K14" s="9">
        <f>J14+0.1%</f>
        <v>0.501</v>
      </c>
      <c r="L14" s="16">
        <v>0.7</v>
      </c>
      <c r="M14" s="9">
        <f>L14+0.1%</f>
        <v>0.70099999999999996</v>
      </c>
      <c r="N14" s="9">
        <v>1</v>
      </c>
    </row>
    <row r="15" spans="1:14" x14ac:dyDescent="0.25">
      <c r="A15" s="4" t="s">
        <v>5</v>
      </c>
      <c r="B15" s="5" t="s">
        <v>3</v>
      </c>
      <c r="C15" s="9">
        <v>0.871</v>
      </c>
      <c r="D15" s="11" t="b">
        <f t="shared" si="0"/>
        <v>0</v>
      </c>
      <c r="E15" s="12" t="b">
        <f t="shared" si="1"/>
        <v>0</v>
      </c>
      <c r="F15" s="10" t="b">
        <f t="shared" si="2"/>
        <v>1</v>
      </c>
      <c r="H15" s="6" t="s">
        <v>10</v>
      </c>
      <c r="I15" s="9">
        <v>0</v>
      </c>
      <c r="J15" s="16">
        <v>0.6</v>
      </c>
      <c r="K15" s="9">
        <f t="shared" ref="K15:K16" si="3">J15+0.1%</f>
        <v>0.60099999999999998</v>
      </c>
      <c r="L15" s="16">
        <v>0.8</v>
      </c>
      <c r="M15" s="9">
        <f t="shared" ref="M15:M16" si="4">L15+0.1%</f>
        <v>0.80100000000000005</v>
      </c>
      <c r="N15" s="9">
        <v>1</v>
      </c>
    </row>
    <row r="16" spans="1:14" x14ac:dyDescent="0.25">
      <c r="A16" s="4" t="s">
        <v>6</v>
      </c>
      <c r="B16" s="5" t="s">
        <v>3</v>
      </c>
      <c r="C16" s="9">
        <v>0.45200000000000001</v>
      </c>
      <c r="D16" s="11" t="b">
        <f t="shared" si="0"/>
        <v>1</v>
      </c>
      <c r="E16" s="12" t="b">
        <f t="shared" si="1"/>
        <v>0</v>
      </c>
      <c r="F16" s="10" t="b">
        <f t="shared" si="2"/>
        <v>0</v>
      </c>
      <c r="H16" s="7" t="s">
        <v>17</v>
      </c>
      <c r="I16" s="9">
        <v>0</v>
      </c>
      <c r="J16" s="16">
        <v>0.7</v>
      </c>
      <c r="K16" s="9">
        <f t="shared" si="3"/>
        <v>0.70099999999999996</v>
      </c>
      <c r="L16" s="16">
        <v>0.85</v>
      </c>
      <c r="M16" s="9">
        <f t="shared" si="4"/>
        <v>0.85099999999999998</v>
      </c>
      <c r="N16" s="9">
        <v>1</v>
      </c>
    </row>
    <row r="17" spans="1:11" x14ac:dyDescent="0.25">
      <c r="A17" s="4" t="s">
        <v>7</v>
      </c>
      <c r="B17" s="5" t="s">
        <v>3</v>
      </c>
      <c r="C17" s="9">
        <v>0.66400000000000003</v>
      </c>
      <c r="D17" s="11" t="b">
        <f t="shared" si="0"/>
        <v>0</v>
      </c>
      <c r="E17" s="12" t="b">
        <f t="shared" si="1"/>
        <v>1</v>
      </c>
      <c r="F17" s="10" t="b">
        <f t="shared" si="2"/>
        <v>0</v>
      </c>
      <c r="H17" s="1"/>
      <c r="I17" s="1"/>
      <c r="J17" s="2"/>
    </row>
    <row r="18" spans="1:11" ht="15.75" thickBot="1" x14ac:dyDescent="0.3">
      <c r="A18" s="4" t="s">
        <v>8</v>
      </c>
      <c r="B18" s="5" t="s">
        <v>3</v>
      </c>
      <c r="C18" s="9">
        <v>0.35699999999999998</v>
      </c>
      <c r="D18" s="11" t="b">
        <f t="shared" si="0"/>
        <v>1</v>
      </c>
      <c r="E18" s="12" t="b">
        <f t="shared" si="1"/>
        <v>0</v>
      </c>
      <c r="F18" s="10" t="b">
        <f t="shared" si="2"/>
        <v>0</v>
      </c>
      <c r="H18" s="1"/>
      <c r="I18" s="1"/>
      <c r="J18" s="2"/>
    </row>
    <row r="19" spans="1:11" ht="18.75" x14ac:dyDescent="0.25">
      <c r="A19" s="22" t="s">
        <v>9</v>
      </c>
      <c r="B19" s="23" t="s">
        <v>10</v>
      </c>
      <c r="C19" s="24">
        <v>0.752</v>
      </c>
      <c r="D19" s="25" t="b">
        <f t="shared" si="0"/>
        <v>0</v>
      </c>
      <c r="E19" s="26" t="b">
        <f t="shared" si="1"/>
        <v>1</v>
      </c>
      <c r="F19" s="27" t="b">
        <f t="shared" si="2"/>
        <v>0</v>
      </c>
      <c r="H19" s="40" t="s">
        <v>33</v>
      </c>
    </row>
    <row r="20" spans="1:11" x14ac:dyDescent="0.25">
      <c r="A20" s="4" t="s">
        <v>11</v>
      </c>
      <c r="B20" s="6" t="s">
        <v>10</v>
      </c>
      <c r="C20" s="28">
        <v>0.64800000000000002</v>
      </c>
      <c r="D20" s="29" t="b">
        <f t="shared" si="0"/>
        <v>0</v>
      </c>
      <c r="E20" s="30" t="b">
        <f t="shared" si="1"/>
        <v>1</v>
      </c>
      <c r="F20" s="31" t="b">
        <f t="shared" si="2"/>
        <v>0</v>
      </c>
      <c r="I20" s="17" t="s">
        <v>29</v>
      </c>
      <c r="J20" s="18" t="s">
        <v>30</v>
      </c>
      <c r="K20" s="19" t="s">
        <v>31</v>
      </c>
    </row>
    <row r="21" spans="1:11" x14ac:dyDescent="0.25">
      <c r="A21" s="4" t="s">
        <v>12</v>
      </c>
      <c r="B21" s="6" t="s">
        <v>10</v>
      </c>
      <c r="C21" s="28">
        <v>0.78600000000000003</v>
      </c>
      <c r="D21" s="29" t="b">
        <f t="shared" si="0"/>
        <v>0</v>
      </c>
      <c r="E21" s="30" t="b">
        <f t="shared" si="1"/>
        <v>1</v>
      </c>
      <c r="F21" s="31" t="b">
        <f t="shared" si="2"/>
        <v>0</v>
      </c>
      <c r="H21" s="5" t="s">
        <v>3</v>
      </c>
      <c r="I21" s="21">
        <f>COUNTIFS(Tabla1[EMPRESA],$H21,Tabla1[BÁSICO],TRUE)</f>
        <v>3</v>
      </c>
      <c r="J21" s="21">
        <f>COUNTIFS(Tabla1[EMPRESA],$H21,Tabla1[MEDIO],TRUE)</f>
        <v>2</v>
      </c>
      <c r="K21" s="21">
        <f>COUNTIFS(Tabla1[EMPRESA],$H21,Tabla1[AVANZADO],TRUE)</f>
        <v>1</v>
      </c>
    </row>
    <row r="22" spans="1:11" x14ac:dyDescent="0.25">
      <c r="A22" s="4" t="s">
        <v>13</v>
      </c>
      <c r="B22" s="6" t="s">
        <v>10</v>
      </c>
      <c r="C22" s="28">
        <v>0.81699999999999995</v>
      </c>
      <c r="D22" s="29" t="b">
        <f t="shared" si="0"/>
        <v>0</v>
      </c>
      <c r="E22" s="30" t="b">
        <f t="shared" si="1"/>
        <v>0</v>
      </c>
      <c r="F22" s="31" t="b">
        <f t="shared" si="2"/>
        <v>1</v>
      </c>
      <c r="H22" s="6" t="s">
        <v>10</v>
      </c>
      <c r="I22" s="21">
        <f>COUNTIFS(Tabla1[EMPRESA],$H22,Tabla1[BÁSICO],TRUE)</f>
        <v>1</v>
      </c>
      <c r="J22" s="21">
        <f>COUNTIFS(Tabla1[EMPRESA],$H22,Tabla1[MEDIO],TRUE)</f>
        <v>3</v>
      </c>
      <c r="K22" s="21">
        <f>COUNTIFS(Tabla1[EMPRESA],$H22,Tabla1[AVANZADO],TRUE)</f>
        <v>2</v>
      </c>
    </row>
    <row r="23" spans="1:11" x14ac:dyDescent="0.25">
      <c r="A23" s="4" t="s">
        <v>14</v>
      </c>
      <c r="B23" s="6" t="s">
        <v>10</v>
      </c>
      <c r="C23" s="28">
        <v>0.93500000000000005</v>
      </c>
      <c r="D23" s="29" t="b">
        <f t="shared" si="0"/>
        <v>0</v>
      </c>
      <c r="E23" s="30" t="b">
        <f t="shared" si="1"/>
        <v>0</v>
      </c>
      <c r="F23" s="31" t="b">
        <f t="shared" si="2"/>
        <v>1</v>
      </c>
      <c r="H23" s="7" t="s">
        <v>17</v>
      </c>
      <c r="I23" s="21">
        <f>COUNTIFS(Tabla1[EMPRESA],$H23,Tabla1[BÁSICO],TRUE)</f>
        <v>5</v>
      </c>
      <c r="J23" s="21">
        <f>COUNTIFS(Tabla1[EMPRESA],$H23,Tabla1[MEDIO],TRUE)</f>
        <v>1</v>
      </c>
      <c r="K23" s="21">
        <f>COUNTIFS(Tabla1[EMPRESA],$H23,Tabla1[AVANZADO],TRUE)</f>
        <v>0</v>
      </c>
    </row>
    <row r="24" spans="1:11" ht="15.75" thickBot="1" x14ac:dyDescent="0.3">
      <c r="A24" s="32" t="s">
        <v>15</v>
      </c>
      <c r="B24" s="33" t="s">
        <v>10</v>
      </c>
      <c r="C24" s="34">
        <v>0.58899999999999997</v>
      </c>
      <c r="D24" s="35" t="b">
        <f t="shared" si="0"/>
        <v>1</v>
      </c>
      <c r="E24" s="36" t="b">
        <f t="shared" si="1"/>
        <v>0</v>
      </c>
      <c r="F24" s="37" t="b">
        <f t="shared" si="2"/>
        <v>0</v>
      </c>
    </row>
    <row r="25" spans="1:11" ht="18.75" x14ac:dyDescent="0.25">
      <c r="A25" s="4" t="s">
        <v>16</v>
      </c>
      <c r="B25" s="7" t="s">
        <v>17</v>
      </c>
      <c r="C25" s="9">
        <v>0.67900000000000005</v>
      </c>
      <c r="D25" s="11" t="b">
        <f t="shared" si="0"/>
        <v>1</v>
      </c>
      <c r="E25" s="12" t="b">
        <f t="shared" si="1"/>
        <v>0</v>
      </c>
      <c r="F25" s="10" t="b">
        <f t="shared" si="2"/>
        <v>0</v>
      </c>
      <c r="H25" s="40" t="s">
        <v>32</v>
      </c>
    </row>
    <row r="26" spans="1:11" x14ac:dyDescent="0.25">
      <c r="A26" s="4" t="s">
        <v>18</v>
      </c>
      <c r="B26" s="7" t="s">
        <v>17</v>
      </c>
      <c r="C26" s="9">
        <v>0.45200000000000001</v>
      </c>
      <c r="D26" s="11" t="b">
        <f t="shared" si="0"/>
        <v>1</v>
      </c>
      <c r="E26" s="12" t="b">
        <f t="shared" si="1"/>
        <v>0</v>
      </c>
      <c r="F26" s="10" t="b">
        <f t="shared" si="2"/>
        <v>0</v>
      </c>
      <c r="I26" s="17" t="s">
        <v>29</v>
      </c>
      <c r="J26" s="18" t="s">
        <v>30</v>
      </c>
      <c r="K26" s="19" t="s">
        <v>31</v>
      </c>
    </row>
    <row r="27" spans="1:11" x14ac:dyDescent="0.25">
      <c r="A27" s="4" t="s">
        <v>19</v>
      </c>
      <c r="B27" s="7" t="s">
        <v>17</v>
      </c>
      <c r="C27" s="9">
        <v>0.59399999999999997</v>
      </c>
      <c r="D27" s="11" t="b">
        <f t="shared" si="0"/>
        <v>1</v>
      </c>
      <c r="E27" s="12" t="b">
        <f t="shared" si="1"/>
        <v>0</v>
      </c>
      <c r="F27" s="10" t="b">
        <f t="shared" si="2"/>
        <v>0</v>
      </c>
      <c r="H27" s="5" t="s">
        <v>3</v>
      </c>
      <c r="I27" s="38">
        <f>AVERAGEIFS(Tabla1[NOTA EVALUACIÓN],Tabla1[EMPRESA],$H27,Tabla1[BÁSICO],TRUE)</f>
        <v>0.42799999999999999</v>
      </c>
      <c r="J27" s="38">
        <f>AVERAGEIFS(Tabla1[NOTA EVALUACIÓN],Tabla1[EMPRESA],$H27,Tabla1[MEDIO],TRUE)</f>
        <v>0.61599999999999999</v>
      </c>
      <c r="K27" s="38">
        <f>AVERAGEIFS(Tabla1[NOTA EVALUACIÓN],Tabla1[EMPRESA],$H27,Tabla1[AVANZADO],TRUE)</f>
        <v>0.871</v>
      </c>
    </row>
    <row r="28" spans="1:11" x14ac:dyDescent="0.25">
      <c r="A28" s="4" t="s">
        <v>20</v>
      </c>
      <c r="B28" s="7" t="s">
        <v>17</v>
      </c>
      <c r="C28" s="9">
        <v>0.67800000000000005</v>
      </c>
      <c r="D28" s="11" t="b">
        <f t="shared" si="0"/>
        <v>1</v>
      </c>
      <c r="E28" s="12" t="b">
        <f t="shared" si="1"/>
        <v>0</v>
      </c>
      <c r="F28" s="10" t="b">
        <f t="shared" si="2"/>
        <v>0</v>
      </c>
      <c r="H28" s="6" t="s">
        <v>10</v>
      </c>
      <c r="I28" s="38">
        <f>AVERAGEIFS(Tabla1[NOTA EVALUACIÓN],Tabla1[EMPRESA],$H28,Tabla1[BÁSICO],TRUE)</f>
        <v>0.58899999999999997</v>
      </c>
      <c r="J28" s="38">
        <f>AVERAGEIFS(Tabla1[NOTA EVALUACIÓN],Tabla1[EMPRESA],$H28,Tabla1[MEDIO],TRUE)</f>
        <v>0.72866666666666668</v>
      </c>
      <c r="K28" s="38">
        <f>AVERAGEIFS(Tabla1[NOTA EVALUACIÓN],Tabla1[EMPRESA],$H28,Tabla1[AVANZADO],TRUE)</f>
        <v>0.876</v>
      </c>
    </row>
    <row r="29" spans="1:11" x14ac:dyDescent="0.25">
      <c r="A29" s="4" t="s">
        <v>21</v>
      </c>
      <c r="B29" s="7" t="s">
        <v>17</v>
      </c>
      <c r="C29" s="9">
        <v>0.71799999999999997</v>
      </c>
      <c r="D29" s="11" t="b">
        <f t="shared" si="0"/>
        <v>0</v>
      </c>
      <c r="E29" s="12" t="b">
        <f t="shared" si="1"/>
        <v>1</v>
      </c>
      <c r="F29" s="10" t="b">
        <f t="shared" si="2"/>
        <v>0</v>
      </c>
      <c r="H29" s="7" t="s">
        <v>17</v>
      </c>
      <c r="I29" s="38">
        <f>AVERAGEIFS(Tabla1[NOTA EVALUACIÓN],Tabla1[EMPRESA],$H29,Tabla1[BÁSICO],TRUE)</f>
        <v>0.61020000000000008</v>
      </c>
      <c r="J29" s="38">
        <f>AVERAGEIFS(Tabla1[NOTA EVALUACIÓN],Tabla1[EMPRESA],$H29,Tabla1[MEDIO],TRUE)</f>
        <v>0.71799999999999997</v>
      </c>
      <c r="K29" s="38" t="e">
        <f>AVERAGEIFS(Tabla1[NOTA EVALUACIÓN],Tabla1[EMPRESA],$H29,Tabla1[AVANZADO],TRUE)</f>
        <v>#DIV/0!</v>
      </c>
    </row>
    <row r="30" spans="1:11" x14ac:dyDescent="0.25">
      <c r="A30" s="4" t="s">
        <v>22</v>
      </c>
      <c r="B30" s="7" t="s">
        <v>17</v>
      </c>
      <c r="C30" s="9">
        <v>0.64800000000000002</v>
      </c>
      <c r="D30" s="11" t="b">
        <f t="shared" si="0"/>
        <v>1</v>
      </c>
      <c r="E30" s="12" t="b">
        <f t="shared" si="1"/>
        <v>0</v>
      </c>
      <c r="F30" s="10" t="b">
        <f t="shared" si="2"/>
        <v>0</v>
      </c>
    </row>
    <row r="31" spans="1:11" ht="18.75" x14ac:dyDescent="0.25">
      <c r="H31" s="40" t="s">
        <v>34</v>
      </c>
    </row>
    <row r="32" spans="1:11" x14ac:dyDescent="0.25">
      <c r="I32" s="17" t="s">
        <v>29</v>
      </c>
      <c r="J32" s="18" t="s">
        <v>30</v>
      </c>
      <c r="K32" s="19" t="s">
        <v>31</v>
      </c>
    </row>
    <row r="33" spans="8:11" x14ac:dyDescent="0.25">
      <c r="H33" s="5" t="s">
        <v>3</v>
      </c>
      <c r="I33" s="38">
        <f>_xlfn.MAXIFS(Tabla1[NOTA EVALUACIÓN],Tabla1[EMPRESA],$H33,Tabla1[BÁSICO],TRUE)</f>
        <v>0.47499999999999998</v>
      </c>
      <c r="J33" s="38">
        <f>_xlfn.MAXIFS(Tabla1[NOTA EVALUACIÓN],Tabla1[EMPRESA],$H33,Tabla1[MEDIO],TRUE)</f>
        <v>0.66400000000000003</v>
      </c>
      <c r="K33" s="38">
        <f>_xlfn.MAXIFS(Tabla1[NOTA EVALUACIÓN],Tabla1[EMPRESA],$H33,Tabla1[AVANZADO],TRUE)</f>
        <v>0.871</v>
      </c>
    </row>
    <row r="34" spans="8:11" x14ac:dyDescent="0.25">
      <c r="H34" s="6" t="s">
        <v>10</v>
      </c>
      <c r="I34" s="38">
        <f>_xlfn.MAXIFS(Tabla1[NOTA EVALUACIÓN],Tabla1[EMPRESA],$H34,Tabla1[BÁSICO],TRUE)</f>
        <v>0.58899999999999997</v>
      </c>
      <c r="J34" s="38">
        <f>_xlfn.MAXIFS(Tabla1[NOTA EVALUACIÓN],Tabla1[EMPRESA],$H34,Tabla1[MEDIO],TRUE)</f>
        <v>0.78600000000000003</v>
      </c>
      <c r="K34" s="38">
        <f>_xlfn.MAXIFS(Tabla1[NOTA EVALUACIÓN],Tabla1[EMPRESA],$H34,Tabla1[AVANZADO],TRUE)</f>
        <v>0.93500000000000005</v>
      </c>
    </row>
    <row r="35" spans="8:11" x14ac:dyDescent="0.25">
      <c r="H35" s="7" t="s">
        <v>17</v>
      </c>
      <c r="I35" s="38">
        <f>_xlfn.MAXIFS(Tabla1[NOTA EVALUACIÓN],Tabla1[EMPRESA],$H35,Tabla1[BÁSICO],TRUE)</f>
        <v>0.67900000000000005</v>
      </c>
      <c r="J35" s="38">
        <f>_xlfn.MAXIFS(Tabla1[NOTA EVALUACIÓN],Tabla1[EMPRESA],$H35,Tabla1[MEDIO],TRUE)</f>
        <v>0.71799999999999997</v>
      </c>
      <c r="K35" s="38">
        <f>_xlfn.MAXIFS(Tabla1[NOTA EVALUACIÓN],Tabla1[EMPRESA],$H35,Tabla1[AVANZADO],TRUE)</f>
        <v>0</v>
      </c>
    </row>
  </sheetData>
  <mergeCells count="3">
    <mergeCell ref="I12:J12"/>
    <mergeCell ref="K12:L12"/>
    <mergeCell ref="M12:N1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3270-2942-4A2B-B190-4293CECC37EB}">
  <dimension ref="A3:H21"/>
  <sheetViews>
    <sheetView topLeftCell="A7" workbookViewId="0">
      <selection activeCell="B11" sqref="B11"/>
    </sheetView>
  </sheetViews>
  <sheetFormatPr baseColWidth="10" defaultRowHeight="15" x14ac:dyDescent="0.25"/>
  <cols>
    <col min="1" max="1" width="26.140625" bestFit="1" customWidth="1"/>
    <col min="2" max="3" width="11.85546875" bestFit="1" customWidth="1"/>
    <col min="4" max="4" width="12.5703125" bestFit="1" customWidth="1"/>
    <col min="6" max="8" width="12.5703125" customWidth="1"/>
  </cols>
  <sheetData>
    <row r="3" spans="1:7" x14ac:dyDescent="0.25">
      <c r="A3" s="39" t="s">
        <v>35</v>
      </c>
    </row>
    <row r="4" spans="1:7" x14ac:dyDescent="0.25">
      <c r="B4" t="s">
        <v>36</v>
      </c>
    </row>
    <row r="5" spans="1:7" x14ac:dyDescent="0.25">
      <c r="A5" s="42" t="s">
        <v>3</v>
      </c>
      <c r="B5" s="41">
        <v>3</v>
      </c>
    </row>
    <row r="6" spans="1:7" x14ac:dyDescent="0.25">
      <c r="A6" s="42" t="s">
        <v>10</v>
      </c>
      <c r="B6" s="41">
        <v>1</v>
      </c>
    </row>
    <row r="7" spans="1:7" x14ac:dyDescent="0.25">
      <c r="A7" s="42" t="s">
        <v>17</v>
      </c>
      <c r="B7" s="41">
        <v>5</v>
      </c>
    </row>
    <row r="10" spans="1:7" x14ac:dyDescent="0.25">
      <c r="A10" s="39" t="s">
        <v>37</v>
      </c>
    </row>
    <row r="11" spans="1:7" x14ac:dyDescent="0.25">
      <c r="B11" t="s">
        <v>36</v>
      </c>
      <c r="C11" s="39"/>
      <c r="D11" s="39"/>
      <c r="E11" s="39"/>
      <c r="F11" s="39"/>
      <c r="G11" s="39"/>
    </row>
    <row r="12" spans="1:7" x14ac:dyDescent="0.25">
      <c r="A12" s="42" t="s">
        <v>3</v>
      </c>
      <c r="B12" s="43">
        <v>0.42799999999999999</v>
      </c>
    </row>
    <row r="13" spans="1:7" x14ac:dyDescent="0.25">
      <c r="A13" s="42" t="s">
        <v>10</v>
      </c>
      <c r="B13" s="43">
        <v>0.58899999999999997</v>
      </c>
    </row>
    <row r="14" spans="1:7" x14ac:dyDescent="0.25">
      <c r="A14" s="42" t="s">
        <v>17</v>
      </c>
      <c r="B14" s="43">
        <v>0.61020000000000008</v>
      </c>
    </row>
    <row r="17" spans="1:8" x14ac:dyDescent="0.25">
      <c r="A17" s="39" t="s">
        <v>38</v>
      </c>
    </row>
    <row r="18" spans="1:8" x14ac:dyDescent="0.25">
      <c r="B18" t="s">
        <v>36</v>
      </c>
      <c r="C18" s="39"/>
      <c r="D18" s="39"/>
      <c r="E18" s="39"/>
      <c r="F18" s="39"/>
      <c r="G18" s="39"/>
      <c r="H18" s="39"/>
    </row>
    <row r="19" spans="1:8" x14ac:dyDescent="0.25">
      <c r="A19" s="42" t="s">
        <v>3</v>
      </c>
      <c r="B19" s="43">
        <v>0.47499999999999998</v>
      </c>
    </row>
    <row r="20" spans="1:8" x14ac:dyDescent="0.25">
      <c r="A20" s="42" t="s">
        <v>10</v>
      </c>
      <c r="B20" s="43">
        <v>0.58899999999999997</v>
      </c>
    </row>
    <row r="21" spans="1:8" x14ac:dyDescent="0.25">
      <c r="A21" s="42" t="s">
        <v>17</v>
      </c>
      <c r="B21" s="43">
        <v>0.67900000000000005</v>
      </c>
    </row>
  </sheetData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2018-03-26T02:23:01Z</dcterms:created>
  <dcterms:modified xsi:type="dcterms:W3CDTF">2019-04-25T22:08:38Z</dcterms:modified>
</cp:coreProperties>
</file>