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elfos 2016\Power Pivot\Lección 16\Borrador\"/>
    </mc:Choice>
  </mc:AlternateContent>
  <xr:revisionPtr revIDLastSave="2229" documentId="8_{F844D1FC-8591-4368-9546-4EBDAD376B24}" xr6:coauthVersionLast="43" xr6:coauthVersionMax="43" xr10:uidLastSave="{C579965C-8218-47E3-97BE-585D5DD9C5DB}"/>
  <bookViews>
    <workbookView xWindow="-120" yWindow="-120" windowWidth="25440" windowHeight="15390" tabRatio="964" xr2:uid="{B13F2E6E-FA0E-4B5C-9B0B-64D74DEF8250}"/>
  </bookViews>
  <sheets>
    <sheet name="Hoja1" sheetId="37" r:id="rId1"/>
    <sheet name="PEDIDOS" sheetId="9" r:id="rId2"/>
    <sheet name="CLIENTES" sheetId="2" r:id="rId3"/>
    <sheet name="PRODUCTOS" sheetId="4" r:id="rId4"/>
    <sheet name="PAISES" sheetId="3" r:id="rId5"/>
    <sheet name="DESCUENTOS" sheetId="36" r:id="rId6"/>
  </sheets>
  <externalReferences>
    <externalReference r:id="rId7"/>
  </externalReferences>
  <definedNames>
    <definedName name="_xlnm._FilterDatabase" localSheetId="1" hidden="1">PEDIDOS!$A$1:$E$561</definedName>
    <definedName name="_xlcn.WorksheetConnection_Archivo_del_video_Excel_Avanzado_L16_FINAL.xlsxtbl_CLIENTES1" hidden="1">tbl_CLIENTES[]</definedName>
    <definedName name="_xlcn.WorksheetConnection_Archivo_del_video_Excel_Avanzado_L16_FINAL.xlsxtbl_DESCUENTOS1" hidden="1">tbl_DESCUENTOS[]</definedName>
    <definedName name="_xlcn.WorksheetConnection_Archivo_del_video_Excel_Avanzado_L16_FINAL.xlsxtbl_PAISES1" hidden="1">tbl_PAISES[]</definedName>
    <definedName name="_xlcn.WorksheetConnection_Archivo_del_video_Excel_Avanzado_L16_FINAL.xlsxtbl_PEDIDOS1" hidden="1">tbl_PEDIDOS[]</definedName>
    <definedName name="_xlcn.WorksheetConnection_Archivo_del_video_Excel_Avanzado_L16_FINAL.xlsxtbl_PRODUCTOS1" hidden="1">tbl_PRODUCTOS[]</definedName>
    <definedName name="_xlcn.WorksheetConnection_Hoja3B4C101" hidden="1">[1]Hoja3!$B$4:$C$10</definedName>
    <definedName name="ID_CLIENTES">CLIENTES!$A$2:$A$12</definedName>
    <definedName name="ID_PAIS">PAISES!$A$2:$A$7</definedName>
    <definedName name="ID_PRODUCTOS">PRODUCTOS!$A$2:$A$9</definedName>
    <definedName name="mtz_MES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 1" name="Rango 1" connection="WorksheetConnection_Hoja3!$B$4:$C$10"/>
          <x15:modelTable id="tbl_PRODUCTOS" name="tbl_PRODUCTOS" connection="WorksheetConnection_Archivo_del_video_Excel_Avanzado_L16_FINAL.xlsx!tbl_PRODUCTOS"/>
          <x15:modelTable id="tbl_PEDIDOS" name="tbl_PEDIDOS" connection="WorksheetConnection_Archivo_del_video_Excel_Avanzado_L16_FINAL.xlsx!tbl_PEDIDOS"/>
          <x15:modelTable id="tbl_PAISES" name="tbl_PAISES" connection="WorksheetConnection_Archivo_del_video_Excel_Avanzado_L16_FINAL.xlsx!tbl_PAISES"/>
          <x15:modelTable id="tbl_DESCUENTOS" name="tbl_DESCUENTOS" connection="WorksheetConnection_Archivo_del_video_Excel_Avanzado_L16_FINAL.xlsx!tbl_DESCUENTOS"/>
          <x15:modelTable id="tbl_CLIENTES" name="tbl_CLIENTES" connection="WorksheetConnection_Archivo_del_video_Excel_Avanzado_L16_FINAL.xlsx!tbl_CLIENTES"/>
        </x15:modelTables>
        <x15:modelRelationships>
          <x15:modelRelationship fromTable="tbl_CLIENTES" fromColumn="id_PAIS" toTable="tbl_PAISES" toColumn="ID_PAIS"/>
          <x15:modelRelationship fromTable="tbl_PEDIDOS" fromColumn="id_CLIENTE" toTable="tbl_CLIENTES" toColumn="ID_CLIENTES"/>
          <x15:modelRelationship fromTable="tbl_PEDIDOS" fromColumn="id_PAIS_AÑO" toTable="tbl_DESCUENTOS" toColumn="ID_PAIS_AÑO"/>
          <x15:modelRelationship fromTable="tbl_PEDIDOS" fromColumn="id_PRODUCTO" toTable="tbl_PRODUCTOS" toColumn="ID_PRODUCTOS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9" l="1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F2" i="9"/>
  <c r="H2" i="9" s="1"/>
  <c r="F3" i="9"/>
  <c r="H3" i="9" s="1"/>
  <c r="F4" i="9"/>
  <c r="H4" i="9" s="1"/>
  <c r="F5" i="9"/>
  <c r="H5" i="9" s="1"/>
  <c r="F6" i="9"/>
  <c r="H6" i="9" s="1"/>
  <c r="F7" i="9"/>
  <c r="H7" i="9" s="1"/>
  <c r="F8" i="9"/>
  <c r="H8" i="9" s="1"/>
  <c r="F9" i="9"/>
  <c r="H9" i="9" s="1"/>
  <c r="F10" i="9"/>
  <c r="H10" i="9" s="1"/>
  <c r="F11" i="9"/>
  <c r="H11" i="9" s="1"/>
  <c r="F12" i="9"/>
  <c r="H12" i="9" s="1"/>
  <c r="F13" i="9"/>
  <c r="H13" i="9" s="1"/>
  <c r="F14" i="9"/>
  <c r="H14" i="9" s="1"/>
  <c r="F15" i="9"/>
  <c r="H15" i="9" s="1"/>
  <c r="F16" i="9"/>
  <c r="H16" i="9" s="1"/>
  <c r="F17" i="9"/>
  <c r="H17" i="9" s="1"/>
  <c r="F18" i="9"/>
  <c r="H18" i="9" s="1"/>
  <c r="F19" i="9"/>
  <c r="H19" i="9" s="1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32" i="9"/>
  <c r="H32" i="9" s="1"/>
  <c r="F33" i="9"/>
  <c r="H33" i="9" s="1"/>
  <c r="F34" i="9"/>
  <c r="H34" i="9" s="1"/>
  <c r="F35" i="9"/>
  <c r="H35" i="9" s="1"/>
  <c r="F36" i="9"/>
  <c r="H36" i="9" s="1"/>
  <c r="F37" i="9"/>
  <c r="H37" i="9" s="1"/>
  <c r="F38" i="9"/>
  <c r="H38" i="9" s="1"/>
  <c r="F39" i="9"/>
  <c r="H39" i="9" s="1"/>
  <c r="F40" i="9"/>
  <c r="H40" i="9" s="1"/>
  <c r="F41" i="9"/>
  <c r="H41" i="9" s="1"/>
  <c r="F42" i="9"/>
  <c r="H42" i="9" s="1"/>
  <c r="F43" i="9"/>
  <c r="H43" i="9" s="1"/>
  <c r="F44" i="9"/>
  <c r="H44" i="9" s="1"/>
  <c r="F45" i="9"/>
  <c r="H45" i="9" s="1"/>
  <c r="F46" i="9"/>
  <c r="H46" i="9" s="1"/>
  <c r="F47" i="9"/>
  <c r="H47" i="9" s="1"/>
  <c r="F48" i="9"/>
  <c r="H48" i="9" s="1"/>
  <c r="F49" i="9"/>
  <c r="H49" i="9" s="1"/>
  <c r="F50" i="9"/>
  <c r="H50" i="9" s="1"/>
  <c r="F51" i="9"/>
  <c r="H51" i="9" s="1"/>
  <c r="F52" i="9"/>
  <c r="H52" i="9" s="1"/>
  <c r="F53" i="9"/>
  <c r="H53" i="9" s="1"/>
  <c r="F54" i="9"/>
  <c r="H54" i="9" s="1"/>
  <c r="F55" i="9"/>
  <c r="H55" i="9" s="1"/>
  <c r="F56" i="9"/>
  <c r="H56" i="9" s="1"/>
  <c r="F57" i="9"/>
  <c r="H57" i="9" s="1"/>
  <c r="F58" i="9"/>
  <c r="H58" i="9" s="1"/>
  <c r="F59" i="9"/>
  <c r="H59" i="9" s="1"/>
  <c r="F60" i="9"/>
  <c r="H60" i="9" s="1"/>
  <c r="F61" i="9"/>
  <c r="H61" i="9" s="1"/>
  <c r="F62" i="9"/>
  <c r="H62" i="9" s="1"/>
  <c r="F63" i="9"/>
  <c r="H63" i="9" s="1"/>
  <c r="F64" i="9"/>
  <c r="H64" i="9" s="1"/>
  <c r="F65" i="9"/>
  <c r="H65" i="9" s="1"/>
  <c r="F66" i="9"/>
  <c r="H66" i="9" s="1"/>
  <c r="F67" i="9"/>
  <c r="H67" i="9" s="1"/>
  <c r="F68" i="9"/>
  <c r="H68" i="9" s="1"/>
  <c r="F69" i="9"/>
  <c r="H69" i="9" s="1"/>
  <c r="F70" i="9"/>
  <c r="H70" i="9" s="1"/>
  <c r="F71" i="9"/>
  <c r="H71" i="9" s="1"/>
  <c r="F72" i="9"/>
  <c r="H72" i="9" s="1"/>
  <c r="F73" i="9"/>
  <c r="H73" i="9" s="1"/>
  <c r="F74" i="9"/>
  <c r="H74" i="9" s="1"/>
  <c r="F75" i="9"/>
  <c r="H75" i="9" s="1"/>
  <c r="F76" i="9"/>
  <c r="H76" i="9" s="1"/>
  <c r="F77" i="9"/>
  <c r="H77" i="9" s="1"/>
  <c r="F78" i="9"/>
  <c r="H78" i="9" s="1"/>
  <c r="F79" i="9"/>
  <c r="H79" i="9" s="1"/>
  <c r="F80" i="9"/>
  <c r="H80" i="9" s="1"/>
  <c r="F81" i="9"/>
  <c r="H81" i="9" s="1"/>
  <c r="F82" i="9"/>
  <c r="H82" i="9" s="1"/>
  <c r="F83" i="9"/>
  <c r="H83" i="9" s="1"/>
  <c r="F84" i="9"/>
  <c r="H84" i="9" s="1"/>
  <c r="F85" i="9"/>
  <c r="H85" i="9" s="1"/>
  <c r="F86" i="9"/>
  <c r="H86" i="9" s="1"/>
  <c r="F87" i="9"/>
  <c r="H87" i="9" s="1"/>
  <c r="F88" i="9"/>
  <c r="H88" i="9" s="1"/>
  <c r="F89" i="9"/>
  <c r="H89" i="9" s="1"/>
  <c r="F90" i="9"/>
  <c r="H90" i="9" s="1"/>
  <c r="F91" i="9"/>
  <c r="H91" i="9" s="1"/>
  <c r="F92" i="9"/>
  <c r="H92" i="9" s="1"/>
  <c r="F93" i="9"/>
  <c r="H93" i="9" s="1"/>
  <c r="F94" i="9"/>
  <c r="H94" i="9" s="1"/>
  <c r="F95" i="9"/>
  <c r="H95" i="9" s="1"/>
  <c r="F96" i="9"/>
  <c r="H96" i="9" s="1"/>
  <c r="F97" i="9"/>
  <c r="H97" i="9" s="1"/>
  <c r="F98" i="9"/>
  <c r="H98" i="9" s="1"/>
  <c r="F99" i="9"/>
  <c r="H99" i="9" s="1"/>
  <c r="F100" i="9"/>
  <c r="H100" i="9" s="1"/>
  <c r="F101" i="9"/>
  <c r="H101" i="9" s="1"/>
  <c r="F102" i="9"/>
  <c r="H102" i="9" s="1"/>
  <c r="F103" i="9"/>
  <c r="H103" i="9" s="1"/>
  <c r="F104" i="9"/>
  <c r="H104" i="9" s="1"/>
  <c r="F105" i="9"/>
  <c r="H105" i="9" s="1"/>
  <c r="F106" i="9"/>
  <c r="H106" i="9" s="1"/>
  <c r="F107" i="9"/>
  <c r="H107" i="9" s="1"/>
  <c r="F108" i="9"/>
  <c r="H108" i="9" s="1"/>
  <c r="F109" i="9"/>
  <c r="H109" i="9" s="1"/>
  <c r="F110" i="9"/>
  <c r="H110" i="9" s="1"/>
  <c r="F111" i="9"/>
  <c r="H111" i="9" s="1"/>
  <c r="F112" i="9"/>
  <c r="H112" i="9" s="1"/>
  <c r="F113" i="9"/>
  <c r="H113" i="9" s="1"/>
  <c r="F114" i="9"/>
  <c r="H114" i="9" s="1"/>
  <c r="F115" i="9"/>
  <c r="H115" i="9" s="1"/>
  <c r="F116" i="9"/>
  <c r="H116" i="9" s="1"/>
  <c r="F117" i="9"/>
  <c r="H117" i="9" s="1"/>
  <c r="F118" i="9"/>
  <c r="H118" i="9" s="1"/>
  <c r="F119" i="9"/>
  <c r="H119" i="9" s="1"/>
  <c r="F120" i="9"/>
  <c r="H120" i="9" s="1"/>
  <c r="F121" i="9"/>
  <c r="H121" i="9" s="1"/>
  <c r="F122" i="9"/>
  <c r="H122" i="9" s="1"/>
  <c r="F123" i="9"/>
  <c r="H123" i="9" s="1"/>
  <c r="F124" i="9"/>
  <c r="H124" i="9" s="1"/>
  <c r="F125" i="9"/>
  <c r="H125" i="9" s="1"/>
  <c r="F126" i="9"/>
  <c r="H126" i="9" s="1"/>
  <c r="F127" i="9"/>
  <c r="H127" i="9" s="1"/>
  <c r="F128" i="9"/>
  <c r="H128" i="9" s="1"/>
  <c r="F129" i="9"/>
  <c r="H129" i="9" s="1"/>
  <c r="F130" i="9"/>
  <c r="H130" i="9" s="1"/>
  <c r="F131" i="9"/>
  <c r="H131" i="9" s="1"/>
  <c r="F132" i="9"/>
  <c r="H132" i="9" s="1"/>
  <c r="F133" i="9"/>
  <c r="H133" i="9" s="1"/>
  <c r="F134" i="9"/>
  <c r="H134" i="9" s="1"/>
  <c r="F135" i="9"/>
  <c r="H135" i="9" s="1"/>
  <c r="F136" i="9"/>
  <c r="H136" i="9" s="1"/>
  <c r="F137" i="9"/>
  <c r="H137" i="9" s="1"/>
  <c r="F138" i="9"/>
  <c r="H138" i="9" s="1"/>
  <c r="F139" i="9"/>
  <c r="H139" i="9" s="1"/>
  <c r="F140" i="9"/>
  <c r="H140" i="9" s="1"/>
  <c r="F141" i="9"/>
  <c r="H141" i="9" s="1"/>
  <c r="F142" i="9"/>
  <c r="H142" i="9" s="1"/>
  <c r="F143" i="9"/>
  <c r="H143" i="9" s="1"/>
  <c r="F144" i="9"/>
  <c r="H144" i="9" s="1"/>
  <c r="F145" i="9"/>
  <c r="H145" i="9" s="1"/>
  <c r="F146" i="9"/>
  <c r="H146" i="9" s="1"/>
  <c r="F147" i="9"/>
  <c r="H147" i="9" s="1"/>
  <c r="F148" i="9"/>
  <c r="H148" i="9" s="1"/>
  <c r="F149" i="9"/>
  <c r="H149" i="9" s="1"/>
  <c r="F150" i="9"/>
  <c r="H150" i="9" s="1"/>
  <c r="F151" i="9"/>
  <c r="H151" i="9" s="1"/>
  <c r="F152" i="9"/>
  <c r="H152" i="9" s="1"/>
  <c r="F153" i="9"/>
  <c r="H153" i="9" s="1"/>
  <c r="F154" i="9"/>
  <c r="H154" i="9" s="1"/>
  <c r="F155" i="9"/>
  <c r="H155" i="9" s="1"/>
  <c r="F156" i="9"/>
  <c r="H156" i="9" s="1"/>
  <c r="F157" i="9"/>
  <c r="H157" i="9" s="1"/>
  <c r="F158" i="9"/>
  <c r="H158" i="9" s="1"/>
  <c r="F159" i="9"/>
  <c r="H159" i="9" s="1"/>
  <c r="F160" i="9"/>
  <c r="H160" i="9" s="1"/>
  <c r="F161" i="9"/>
  <c r="H161" i="9" s="1"/>
  <c r="F162" i="9"/>
  <c r="H162" i="9" s="1"/>
  <c r="F163" i="9"/>
  <c r="H163" i="9" s="1"/>
  <c r="F164" i="9"/>
  <c r="H164" i="9" s="1"/>
  <c r="F165" i="9"/>
  <c r="H165" i="9" s="1"/>
  <c r="F166" i="9"/>
  <c r="H166" i="9" s="1"/>
  <c r="F167" i="9"/>
  <c r="H167" i="9" s="1"/>
  <c r="F168" i="9"/>
  <c r="H168" i="9" s="1"/>
  <c r="F169" i="9"/>
  <c r="H169" i="9" s="1"/>
  <c r="F170" i="9"/>
  <c r="H170" i="9" s="1"/>
  <c r="F171" i="9"/>
  <c r="H171" i="9" s="1"/>
  <c r="F172" i="9"/>
  <c r="H172" i="9" s="1"/>
  <c r="F173" i="9"/>
  <c r="H173" i="9" s="1"/>
  <c r="F174" i="9"/>
  <c r="H174" i="9" s="1"/>
  <c r="F175" i="9"/>
  <c r="H175" i="9" s="1"/>
  <c r="F176" i="9"/>
  <c r="H176" i="9" s="1"/>
  <c r="F177" i="9"/>
  <c r="H177" i="9" s="1"/>
  <c r="F178" i="9"/>
  <c r="H178" i="9" s="1"/>
  <c r="F179" i="9"/>
  <c r="H179" i="9" s="1"/>
  <c r="F180" i="9"/>
  <c r="H180" i="9" s="1"/>
  <c r="F181" i="9"/>
  <c r="H181" i="9" s="1"/>
  <c r="F182" i="9"/>
  <c r="H182" i="9" s="1"/>
  <c r="F183" i="9"/>
  <c r="H183" i="9" s="1"/>
  <c r="F184" i="9"/>
  <c r="H184" i="9" s="1"/>
  <c r="F185" i="9"/>
  <c r="H185" i="9" s="1"/>
  <c r="F186" i="9"/>
  <c r="H186" i="9" s="1"/>
  <c r="F187" i="9"/>
  <c r="H187" i="9" s="1"/>
  <c r="F188" i="9"/>
  <c r="H188" i="9" s="1"/>
  <c r="F189" i="9"/>
  <c r="H189" i="9" s="1"/>
  <c r="F190" i="9"/>
  <c r="H190" i="9" s="1"/>
  <c r="F191" i="9"/>
  <c r="H191" i="9" s="1"/>
  <c r="F192" i="9"/>
  <c r="H192" i="9" s="1"/>
  <c r="F193" i="9"/>
  <c r="H193" i="9" s="1"/>
  <c r="F194" i="9"/>
  <c r="H194" i="9" s="1"/>
  <c r="F195" i="9"/>
  <c r="H195" i="9" s="1"/>
  <c r="F196" i="9"/>
  <c r="H196" i="9" s="1"/>
  <c r="F197" i="9"/>
  <c r="H197" i="9" s="1"/>
  <c r="F198" i="9"/>
  <c r="H198" i="9" s="1"/>
  <c r="F199" i="9"/>
  <c r="H199" i="9" s="1"/>
  <c r="F200" i="9"/>
  <c r="H200" i="9" s="1"/>
  <c r="F201" i="9"/>
  <c r="H201" i="9" s="1"/>
  <c r="F202" i="9"/>
  <c r="H202" i="9" s="1"/>
  <c r="F203" i="9"/>
  <c r="H203" i="9" s="1"/>
  <c r="F204" i="9"/>
  <c r="H204" i="9" s="1"/>
  <c r="F205" i="9"/>
  <c r="H205" i="9" s="1"/>
  <c r="F206" i="9"/>
  <c r="H206" i="9" s="1"/>
  <c r="F207" i="9"/>
  <c r="H207" i="9" s="1"/>
  <c r="F208" i="9"/>
  <c r="H208" i="9" s="1"/>
  <c r="F209" i="9"/>
  <c r="H209" i="9" s="1"/>
  <c r="F210" i="9"/>
  <c r="H210" i="9" s="1"/>
  <c r="F211" i="9"/>
  <c r="H211" i="9" s="1"/>
  <c r="F212" i="9"/>
  <c r="H212" i="9" s="1"/>
  <c r="F213" i="9"/>
  <c r="H213" i="9" s="1"/>
  <c r="F214" i="9"/>
  <c r="H214" i="9" s="1"/>
  <c r="F215" i="9"/>
  <c r="H215" i="9" s="1"/>
  <c r="F216" i="9"/>
  <c r="H216" i="9" s="1"/>
  <c r="F217" i="9"/>
  <c r="H217" i="9" s="1"/>
  <c r="F218" i="9"/>
  <c r="H218" i="9" s="1"/>
  <c r="F219" i="9"/>
  <c r="H219" i="9" s="1"/>
  <c r="F220" i="9"/>
  <c r="H220" i="9" s="1"/>
  <c r="F221" i="9"/>
  <c r="H221" i="9" s="1"/>
  <c r="F222" i="9"/>
  <c r="H222" i="9" s="1"/>
  <c r="F223" i="9"/>
  <c r="H223" i="9" s="1"/>
  <c r="F224" i="9"/>
  <c r="H224" i="9" s="1"/>
  <c r="F225" i="9"/>
  <c r="H225" i="9" s="1"/>
  <c r="F226" i="9"/>
  <c r="H226" i="9" s="1"/>
  <c r="F227" i="9"/>
  <c r="H227" i="9" s="1"/>
  <c r="F228" i="9"/>
  <c r="H228" i="9" s="1"/>
  <c r="F229" i="9"/>
  <c r="H229" i="9" s="1"/>
  <c r="F230" i="9"/>
  <c r="H230" i="9" s="1"/>
  <c r="F231" i="9"/>
  <c r="H231" i="9" s="1"/>
  <c r="F232" i="9"/>
  <c r="H232" i="9" s="1"/>
  <c r="F233" i="9"/>
  <c r="H233" i="9" s="1"/>
  <c r="F234" i="9"/>
  <c r="H234" i="9" s="1"/>
  <c r="F235" i="9"/>
  <c r="H235" i="9" s="1"/>
  <c r="F236" i="9"/>
  <c r="H236" i="9" s="1"/>
  <c r="F237" i="9"/>
  <c r="H237" i="9" s="1"/>
  <c r="F238" i="9"/>
  <c r="H238" i="9" s="1"/>
  <c r="F239" i="9"/>
  <c r="H239" i="9" s="1"/>
  <c r="F240" i="9"/>
  <c r="H240" i="9" s="1"/>
  <c r="F241" i="9"/>
  <c r="H241" i="9" s="1"/>
  <c r="F242" i="9"/>
  <c r="H242" i="9" s="1"/>
  <c r="F243" i="9"/>
  <c r="H243" i="9" s="1"/>
  <c r="F244" i="9"/>
  <c r="H244" i="9" s="1"/>
  <c r="F245" i="9"/>
  <c r="H245" i="9" s="1"/>
  <c r="F246" i="9"/>
  <c r="H246" i="9" s="1"/>
  <c r="F247" i="9"/>
  <c r="H247" i="9" s="1"/>
  <c r="F248" i="9"/>
  <c r="H248" i="9" s="1"/>
  <c r="F249" i="9"/>
  <c r="H249" i="9" s="1"/>
  <c r="F250" i="9"/>
  <c r="H250" i="9" s="1"/>
  <c r="F251" i="9"/>
  <c r="H251" i="9" s="1"/>
  <c r="F252" i="9"/>
  <c r="H252" i="9" s="1"/>
  <c r="F253" i="9"/>
  <c r="H253" i="9" s="1"/>
  <c r="F254" i="9"/>
  <c r="H254" i="9" s="1"/>
  <c r="F255" i="9"/>
  <c r="H255" i="9" s="1"/>
  <c r="F256" i="9"/>
  <c r="H256" i="9" s="1"/>
  <c r="F257" i="9"/>
  <c r="H257" i="9" s="1"/>
  <c r="F258" i="9"/>
  <c r="H258" i="9" s="1"/>
  <c r="F259" i="9"/>
  <c r="H259" i="9" s="1"/>
  <c r="F260" i="9"/>
  <c r="H260" i="9" s="1"/>
  <c r="F261" i="9"/>
  <c r="H261" i="9" s="1"/>
  <c r="F262" i="9"/>
  <c r="H262" i="9" s="1"/>
  <c r="F263" i="9"/>
  <c r="H263" i="9" s="1"/>
  <c r="F264" i="9"/>
  <c r="H264" i="9" s="1"/>
  <c r="F265" i="9"/>
  <c r="H265" i="9" s="1"/>
  <c r="F266" i="9"/>
  <c r="H266" i="9" s="1"/>
  <c r="F267" i="9"/>
  <c r="H267" i="9" s="1"/>
  <c r="F268" i="9"/>
  <c r="H268" i="9" s="1"/>
  <c r="F269" i="9"/>
  <c r="H269" i="9" s="1"/>
  <c r="F270" i="9"/>
  <c r="H270" i="9" s="1"/>
  <c r="F271" i="9"/>
  <c r="H271" i="9" s="1"/>
  <c r="F272" i="9"/>
  <c r="H272" i="9" s="1"/>
  <c r="F273" i="9"/>
  <c r="H273" i="9" s="1"/>
  <c r="F274" i="9"/>
  <c r="H274" i="9" s="1"/>
  <c r="F275" i="9"/>
  <c r="H275" i="9" s="1"/>
  <c r="F276" i="9"/>
  <c r="H276" i="9" s="1"/>
  <c r="F277" i="9"/>
  <c r="H277" i="9" s="1"/>
  <c r="F278" i="9"/>
  <c r="H278" i="9" s="1"/>
  <c r="F279" i="9"/>
  <c r="H279" i="9" s="1"/>
  <c r="F280" i="9"/>
  <c r="H280" i="9" s="1"/>
  <c r="F281" i="9"/>
  <c r="H281" i="9" s="1"/>
  <c r="F282" i="9"/>
  <c r="H282" i="9" s="1"/>
  <c r="F283" i="9"/>
  <c r="H283" i="9" s="1"/>
  <c r="F284" i="9"/>
  <c r="H284" i="9" s="1"/>
  <c r="F285" i="9"/>
  <c r="H285" i="9" s="1"/>
  <c r="F286" i="9"/>
  <c r="H286" i="9" s="1"/>
  <c r="F287" i="9"/>
  <c r="H287" i="9" s="1"/>
  <c r="F288" i="9"/>
  <c r="H288" i="9" s="1"/>
  <c r="F289" i="9"/>
  <c r="H289" i="9" s="1"/>
  <c r="F290" i="9"/>
  <c r="H290" i="9" s="1"/>
  <c r="F291" i="9"/>
  <c r="H291" i="9" s="1"/>
  <c r="F292" i="9"/>
  <c r="H292" i="9" s="1"/>
  <c r="F293" i="9"/>
  <c r="H293" i="9" s="1"/>
  <c r="F294" i="9"/>
  <c r="H294" i="9" s="1"/>
  <c r="F295" i="9"/>
  <c r="H295" i="9" s="1"/>
  <c r="F296" i="9"/>
  <c r="H296" i="9" s="1"/>
  <c r="F297" i="9"/>
  <c r="H297" i="9" s="1"/>
  <c r="F298" i="9"/>
  <c r="H298" i="9" s="1"/>
  <c r="F299" i="9"/>
  <c r="H299" i="9" s="1"/>
  <c r="F300" i="9"/>
  <c r="H300" i="9" s="1"/>
  <c r="F301" i="9"/>
  <c r="H301" i="9" s="1"/>
  <c r="F302" i="9"/>
  <c r="H302" i="9" s="1"/>
  <c r="F303" i="9"/>
  <c r="H303" i="9" s="1"/>
  <c r="F304" i="9"/>
  <c r="H304" i="9" s="1"/>
  <c r="F305" i="9"/>
  <c r="H305" i="9" s="1"/>
  <c r="F306" i="9"/>
  <c r="H306" i="9" s="1"/>
  <c r="F307" i="9"/>
  <c r="H307" i="9" s="1"/>
  <c r="F308" i="9"/>
  <c r="H308" i="9" s="1"/>
  <c r="F309" i="9"/>
  <c r="H309" i="9" s="1"/>
  <c r="F310" i="9"/>
  <c r="H310" i="9" s="1"/>
  <c r="F311" i="9"/>
  <c r="H311" i="9" s="1"/>
  <c r="F312" i="9"/>
  <c r="H312" i="9" s="1"/>
  <c r="F313" i="9"/>
  <c r="H313" i="9" s="1"/>
  <c r="F314" i="9"/>
  <c r="H314" i="9" s="1"/>
  <c r="F315" i="9"/>
  <c r="H315" i="9" s="1"/>
  <c r="F316" i="9"/>
  <c r="H316" i="9" s="1"/>
  <c r="F317" i="9"/>
  <c r="H317" i="9" s="1"/>
  <c r="F318" i="9"/>
  <c r="H318" i="9" s="1"/>
  <c r="F319" i="9"/>
  <c r="H319" i="9" s="1"/>
  <c r="F320" i="9"/>
  <c r="H320" i="9" s="1"/>
  <c r="F321" i="9"/>
  <c r="H321" i="9" s="1"/>
  <c r="F322" i="9"/>
  <c r="H322" i="9" s="1"/>
  <c r="F323" i="9"/>
  <c r="H323" i="9" s="1"/>
  <c r="F324" i="9"/>
  <c r="H324" i="9" s="1"/>
  <c r="F325" i="9"/>
  <c r="H325" i="9" s="1"/>
  <c r="F326" i="9"/>
  <c r="H326" i="9" s="1"/>
  <c r="F327" i="9"/>
  <c r="H327" i="9" s="1"/>
  <c r="F328" i="9"/>
  <c r="H328" i="9" s="1"/>
  <c r="F329" i="9"/>
  <c r="H329" i="9" s="1"/>
  <c r="F330" i="9"/>
  <c r="H330" i="9" s="1"/>
  <c r="F331" i="9"/>
  <c r="H331" i="9" s="1"/>
  <c r="F332" i="9"/>
  <c r="H332" i="9" s="1"/>
  <c r="F333" i="9"/>
  <c r="H333" i="9" s="1"/>
  <c r="F334" i="9"/>
  <c r="H334" i="9" s="1"/>
  <c r="F335" i="9"/>
  <c r="H335" i="9" s="1"/>
  <c r="F336" i="9"/>
  <c r="H336" i="9" s="1"/>
  <c r="F337" i="9"/>
  <c r="H337" i="9" s="1"/>
  <c r="F338" i="9"/>
  <c r="H338" i="9" s="1"/>
  <c r="F339" i="9"/>
  <c r="H339" i="9" s="1"/>
  <c r="F340" i="9"/>
  <c r="H340" i="9" s="1"/>
  <c r="F341" i="9"/>
  <c r="H341" i="9" s="1"/>
  <c r="I341" i="9" s="1"/>
  <c r="F342" i="9"/>
  <c r="F343" i="9"/>
  <c r="H343" i="9" s="1"/>
  <c r="I343" i="9" s="1"/>
  <c r="F344" i="9"/>
  <c r="H344" i="9" s="1"/>
  <c r="F345" i="9"/>
  <c r="H345" i="9" s="1"/>
  <c r="I345" i="9" s="1"/>
  <c r="F346" i="9"/>
  <c r="H346" i="9" s="1"/>
  <c r="I346" i="9" s="1"/>
  <c r="F347" i="9"/>
  <c r="H347" i="9" s="1"/>
  <c r="I347" i="9" s="1"/>
  <c r="F348" i="9"/>
  <c r="H348" i="9" s="1"/>
  <c r="F349" i="9"/>
  <c r="H349" i="9" s="1"/>
  <c r="I349" i="9" s="1"/>
  <c r="F350" i="9"/>
  <c r="H350" i="9" s="1"/>
  <c r="I350" i="9" s="1"/>
  <c r="F351" i="9"/>
  <c r="H351" i="9" s="1"/>
  <c r="I351" i="9" s="1"/>
  <c r="F352" i="9"/>
  <c r="H352" i="9" s="1"/>
  <c r="F353" i="9"/>
  <c r="H353" i="9" s="1"/>
  <c r="I353" i="9" s="1"/>
  <c r="F354" i="9"/>
  <c r="H354" i="9" s="1"/>
  <c r="I354" i="9" s="1"/>
  <c r="F355" i="9"/>
  <c r="H355" i="9" s="1"/>
  <c r="I355" i="9" s="1"/>
  <c r="F356" i="9"/>
  <c r="H356" i="9" s="1"/>
  <c r="F357" i="9"/>
  <c r="H357" i="9" s="1"/>
  <c r="I357" i="9" s="1"/>
  <c r="F358" i="9"/>
  <c r="H358" i="9" s="1"/>
  <c r="I358" i="9" s="1"/>
  <c r="F359" i="9"/>
  <c r="H359" i="9" s="1"/>
  <c r="I359" i="9" s="1"/>
  <c r="F360" i="9"/>
  <c r="H360" i="9" s="1"/>
  <c r="F361" i="9"/>
  <c r="H361" i="9" s="1"/>
  <c r="I361" i="9" s="1"/>
  <c r="F362" i="9"/>
  <c r="H362" i="9" s="1"/>
  <c r="I362" i="9" s="1"/>
  <c r="F363" i="9"/>
  <c r="H363" i="9" s="1"/>
  <c r="I363" i="9" s="1"/>
  <c r="F364" i="9"/>
  <c r="H364" i="9" s="1"/>
  <c r="I364" i="9" s="1"/>
  <c r="F365" i="9"/>
  <c r="H365" i="9" s="1"/>
  <c r="I365" i="9" s="1"/>
  <c r="F366" i="9"/>
  <c r="H366" i="9" s="1"/>
  <c r="I366" i="9" s="1"/>
  <c r="F367" i="9"/>
  <c r="H367" i="9" s="1"/>
  <c r="I367" i="9" s="1"/>
  <c r="F368" i="9"/>
  <c r="H368" i="9" s="1"/>
  <c r="I368" i="9" s="1"/>
  <c r="F369" i="9"/>
  <c r="H369" i="9" s="1"/>
  <c r="I369" i="9" s="1"/>
  <c r="F370" i="9"/>
  <c r="H370" i="9" s="1"/>
  <c r="I370" i="9" s="1"/>
  <c r="F371" i="9"/>
  <c r="H371" i="9" s="1"/>
  <c r="I371" i="9" s="1"/>
  <c r="F372" i="9"/>
  <c r="H372" i="9" s="1"/>
  <c r="I372" i="9" s="1"/>
  <c r="F373" i="9"/>
  <c r="H373" i="9" s="1"/>
  <c r="I373" i="9" s="1"/>
  <c r="F374" i="9"/>
  <c r="H374" i="9" s="1"/>
  <c r="I374" i="9" s="1"/>
  <c r="F375" i="9"/>
  <c r="H375" i="9" s="1"/>
  <c r="I375" i="9" s="1"/>
  <c r="F376" i="9"/>
  <c r="H376" i="9" s="1"/>
  <c r="I376" i="9" s="1"/>
  <c r="F377" i="9"/>
  <c r="H377" i="9" s="1"/>
  <c r="I377" i="9" s="1"/>
  <c r="F378" i="9"/>
  <c r="H378" i="9" s="1"/>
  <c r="I378" i="9" s="1"/>
  <c r="F379" i="9"/>
  <c r="H379" i="9" s="1"/>
  <c r="I379" i="9" s="1"/>
  <c r="F380" i="9"/>
  <c r="H380" i="9" s="1"/>
  <c r="I380" i="9" s="1"/>
  <c r="F381" i="9"/>
  <c r="H381" i="9" s="1"/>
  <c r="I381" i="9" s="1"/>
  <c r="F382" i="9"/>
  <c r="H382" i="9" s="1"/>
  <c r="I382" i="9" s="1"/>
  <c r="F383" i="9"/>
  <c r="H383" i="9" s="1"/>
  <c r="I383" i="9" s="1"/>
  <c r="F384" i="9"/>
  <c r="H384" i="9" s="1"/>
  <c r="I384" i="9" s="1"/>
  <c r="F385" i="9"/>
  <c r="H385" i="9" s="1"/>
  <c r="I385" i="9" s="1"/>
  <c r="F386" i="9"/>
  <c r="H386" i="9" s="1"/>
  <c r="I386" i="9" s="1"/>
  <c r="F387" i="9"/>
  <c r="H387" i="9" s="1"/>
  <c r="I387" i="9" s="1"/>
  <c r="F388" i="9"/>
  <c r="H388" i="9" s="1"/>
  <c r="I388" i="9" s="1"/>
  <c r="F389" i="9"/>
  <c r="H389" i="9" s="1"/>
  <c r="I389" i="9" s="1"/>
  <c r="F390" i="9"/>
  <c r="H390" i="9" s="1"/>
  <c r="I390" i="9" s="1"/>
  <c r="F391" i="9"/>
  <c r="H391" i="9" s="1"/>
  <c r="I391" i="9" s="1"/>
  <c r="F392" i="9"/>
  <c r="H392" i="9" s="1"/>
  <c r="I392" i="9" s="1"/>
  <c r="F393" i="9"/>
  <c r="H393" i="9" s="1"/>
  <c r="I393" i="9" s="1"/>
  <c r="F394" i="9"/>
  <c r="H394" i="9" s="1"/>
  <c r="I394" i="9" s="1"/>
  <c r="F395" i="9"/>
  <c r="H395" i="9" s="1"/>
  <c r="I395" i="9" s="1"/>
  <c r="F396" i="9"/>
  <c r="H396" i="9" s="1"/>
  <c r="I396" i="9" s="1"/>
  <c r="F397" i="9"/>
  <c r="H397" i="9" s="1"/>
  <c r="I397" i="9" s="1"/>
  <c r="F398" i="9"/>
  <c r="H398" i="9" s="1"/>
  <c r="I398" i="9" s="1"/>
  <c r="F399" i="9"/>
  <c r="H399" i="9" s="1"/>
  <c r="I399" i="9" s="1"/>
  <c r="F400" i="9"/>
  <c r="H400" i="9" s="1"/>
  <c r="I400" i="9" s="1"/>
  <c r="F401" i="9"/>
  <c r="H401" i="9" s="1"/>
  <c r="I401" i="9" s="1"/>
  <c r="F402" i="9"/>
  <c r="H402" i="9" s="1"/>
  <c r="I402" i="9" s="1"/>
  <c r="F403" i="9"/>
  <c r="H403" i="9" s="1"/>
  <c r="I403" i="9" s="1"/>
  <c r="F404" i="9"/>
  <c r="H404" i="9" s="1"/>
  <c r="I404" i="9" s="1"/>
  <c r="F405" i="9"/>
  <c r="H405" i="9" s="1"/>
  <c r="I405" i="9" s="1"/>
  <c r="F406" i="9"/>
  <c r="H406" i="9" s="1"/>
  <c r="I406" i="9" s="1"/>
  <c r="F407" i="9"/>
  <c r="H407" i="9" s="1"/>
  <c r="I407" i="9" s="1"/>
  <c r="F408" i="9"/>
  <c r="H408" i="9" s="1"/>
  <c r="I408" i="9" s="1"/>
  <c r="F409" i="9"/>
  <c r="H409" i="9" s="1"/>
  <c r="I409" i="9" s="1"/>
  <c r="F410" i="9"/>
  <c r="H410" i="9" s="1"/>
  <c r="I410" i="9" s="1"/>
  <c r="F411" i="9"/>
  <c r="H411" i="9" s="1"/>
  <c r="I411" i="9" s="1"/>
  <c r="F412" i="9"/>
  <c r="H412" i="9" s="1"/>
  <c r="I412" i="9" s="1"/>
  <c r="F413" i="9"/>
  <c r="H413" i="9" s="1"/>
  <c r="I413" i="9" s="1"/>
  <c r="F414" i="9"/>
  <c r="H414" i="9" s="1"/>
  <c r="I414" i="9" s="1"/>
  <c r="F415" i="9"/>
  <c r="H415" i="9" s="1"/>
  <c r="I415" i="9" s="1"/>
  <c r="F416" i="9"/>
  <c r="H416" i="9" s="1"/>
  <c r="I416" i="9" s="1"/>
  <c r="F417" i="9"/>
  <c r="H417" i="9" s="1"/>
  <c r="I417" i="9" s="1"/>
  <c r="F418" i="9"/>
  <c r="H418" i="9" s="1"/>
  <c r="I418" i="9" s="1"/>
  <c r="F419" i="9"/>
  <c r="H419" i="9" s="1"/>
  <c r="I419" i="9" s="1"/>
  <c r="F420" i="9"/>
  <c r="H420" i="9" s="1"/>
  <c r="I420" i="9" s="1"/>
  <c r="F421" i="9"/>
  <c r="H421" i="9" s="1"/>
  <c r="I421" i="9" s="1"/>
  <c r="F422" i="9"/>
  <c r="H422" i="9" s="1"/>
  <c r="I422" i="9" s="1"/>
  <c r="F423" i="9"/>
  <c r="H423" i="9" s="1"/>
  <c r="I423" i="9" s="1"/>
  <c r="F424" i="9"/>
  <c r="H424" i="9" s="1"/>
  <c r="I424" i="9" s="1"/>
  <c r="F425" i="9"/>
  <c r="H425" i="9" s="1"/>
  <c r="I425" i="9" s="1"/>
  <c r="F426" i="9"/>
  <c r="H426" i="9" s="1"/>
  <c r="I426" i="9" s="1"/>
  <c r="F427" i="9"/>
  <c r="H427" i="9" s="1"/>
  <c r="I427" i="9" s="1"/>
  <c r="F428" i="9"/>
  <c r="H428" i="9" s="1"/>
  <c r="I428" i="9" s="1"/>
  <c r="F429" i="9"/>
  <c r="H429" i="9" s="1"/>
  <c r="I429" i="9" s="1"/>
  <c r="F430" i="9"/>
  <c r="H430" i="9" s="1"/>
  <c r="I430" i="9" s="1"/>
  <c r="F431" i="9"/>
  <c r="H431" i="9" s="1"/>
  <c r="I431" i="9" s="1"/>
  <c r="F432" i="9"/>
  <c r="H432" i="9" s="1"/>
  <c r="I432" i="9" s="1"/>
  <c r="F433" i="9"/>
  <c r="H433" i="9" s="1"/>
  <c r="I433" i="9" s="1"/>
  <c r="F434" i="9"/>
  <c r="H434" i="9" s="1"/>
  <c r="I434" i="9" s="1"/>
  <c r="F435" i="9"/>
  <c r="H435" i="9" s="1"/>
  <c r="I435" i="9" s="1"/>
  <c r="F436" i="9"/>
  <c r="H436" i="9" s="1"/>
  <c r="I436" i="9" s="1"/>
  <c r="F437" i="9"/>
  <c r="H437" i="9" s="1"/>
  <c r="I437" i="9" s="1"/>
  <c r="F438" i="9"/>
  <c r="H438" i="9" s="1"/>
  <c r="I438" i="9" s="1"/>
  <c r="F439" i="9"/>
  <c r="H439" i="9" s="1"/>
  <c r="I439" i="9" s="1"/>
  <c r="F440" i="9"/>
  <c r="H440" i="9" s="1"/>
  <c r="I440" i="9" s="1"/>
  <c r="F441" i="9"/>
  <c r="H441" i="9" s="1"/>
  <c r="I441" i="9" s="1"/>
  <c r="F442" i="9"/>
  <c r="H442" i="9" s="1"/>
  <c r="I442" i="9" s="1"/>
  <c r="F443" i="9"/>
  <c r="H443" i="9" s="1"/>
  <c r="I443" i="9" s="1"/>
  <c r="F444" i="9"/>
  <c r="H444" i="9" s="1"/>
  <c r="I444" i="9" s="1"/>
  <c r="F445" i="9"/>
  <c r="H445" i="9" s="1"/>
  <c r="I445" i="9" s="1"/>
  <c r="F446" i="9"/>
  <c r="H446" i="9" s="1"/>
  <c r="I446" i="9" s="1"/>
  <c r="F447" i="9"/>
  <c r="H447" i="9" s="1"/>
  <c r="I447" i="9" s="1"/>
  <c r="F448" i="9"/>
  <c r="H448" i="9" s="1"/>
  <c r="I448" i="9" s="1"/>
  <c r="F449" i="9"/>
  <c r="H449" i="9" s="1"/>
  <c r="I449" i="9" s="1"/>
  <c r="F450" i="9"/>
  <c r="H450" i="9" s="1"/>
  <c r="I450" i="9" s="1"/>
  <c r="F451" i="9"/>
  <c r="H451" i="9" s="1"/>
  <c r="I451" i="9" s="1"/>
  <c r="F452" i="9"/>
  <c r="H452" i="9" s="1"/>
  <c r="I452" i="9" s="1"/>
  <c r="F453" i="9"/>
  <c r="H453" i="9" s="1"/>
  <c r="I453" i="9" s="1"/>
  <c r="F454" i="9"/>
  <c r="H454" i="9" s="1"/>
  <c r="I454" i="9" s="1"/>
  <c r="F455" i="9"/>
  <c r="H455" i="9" s="1"/>
  <c r="I455" i="9" s="1"/>
  <c r="F456" i="9"/>
  <c r="H456" i="9" s="1"/>
  <c r="I456" i="9" s="1"/>
  <c r="F457" i="9"/>
  <c r="H457" i="9" s="1"/>
  <c r="I457" i="9" s="1"/>
  <c r="F458" i="9"/>
  <c r="H458" i="9" s="1"/>
  <c r="I458" i="9" s="1"/>
  <c r="F459" i="9"/>
  <c r="H459" i="9" s="1"/>
  <c r="I459" i="9" s="1"/>
  <c r="F460" i="9"/>
  <c r="H460" i="9" s="1"/>
  <c r="I460" i="9" s="1"/>
  <c r="F461" i="9"/>
  <c r="H461" i="9" s="1"/>
  <c r="I461" i="9" s="1"/>
  <c r="F462" i="9"/>
  <c r="H462" i="9" s="1"/>
  <c r="I462" i="9" s="1"/>
  <c r="F463" i="9"/>
  <c r="H463" i="9" s="1"/>
  <c r="I463" i="9" s="1"/>
  <c r="F464" i="9"/>
  <c r="H464" i="9" s="1"/>
  <c r="I464" i="9" s="1"/>
  <c r="F465" i="9"/>
  <c r="H465" i="9" s="1"/>
  <c r="I465" i="9" s="1"/>
  <c r="F466" i="9"/>
  <c r="H466" i="9" s="1"/>
  <c r="I466" i="9" s="1"/>
  <c r="F467" i="9"/>
  <c r="H467" i="9" s="1"/>
  <c r="I467" i="9" s="1"/>
  <c r="F468" i="9"/>
  <c r="H468" i="9" s="1"/>
  <c r="I468" i="9" s="1"/>
  <c r="F469" i="9"/>
  <c r="H469" i="9" s="1"/>
  <c r="I469" i="9" s="1"/>
  <c r="F470" i="9"/>
  <c r="H470" i="9" s="1"/>
  <c r="I470" i="9" s="1"/>
  <c r="F471" i="9"/>
  <c r="H471" i="9" s="1"/>
  <c r="I471" i="9" s="1"/>
  <c r="F472" i="9"/>
  <c r="H472" i="9" s="1"/>
  <c r="I472" i="9" s="1"/>
  <c r="F473" i="9"/>
  <c r="H473" i="9" s="1"/>
  <c r="I473" i="9" s="1"/>
  <c r="F474" i="9"/>
  <c r="H474" i="9" s="1"/>
  <c r="I474" i="9" s="1"/>
  <c r="F475" i="9"/>
  <c r="H475" i="9" s="1"/>
  <c r="I475" i="9" s="1"/>
  <c r="F476" i="9"/>
  <c r="H476" i="9" s="1"/>
  <c r="I476" i="9" s="1"/>
  <c r="F477" i="9"/>
  <c r="H477" i="9" s="1"/>
  <c r="I477" i="9" s="1"/>
  <c r="F478" i="9"/>
  <c r="H478" i="9" s="1"/>
  <c r="I478" i="9" s="1"/>
  <c r="F479" i="9"/>
  <c r="H479" i="9" s="1"/>
  <c r="I479" i="9" s="1"/>
  <c r="F480" i="9"/>
  <c r="H480" i="9" s="1"/>
  <c r="I480" i="9" s="1"/>
  <c r="F481" i="9"/>
  <c r="H481" i="9" s="1"/>
  <c r="I481" i="9" s="1"/>
  <c r="F482" i="9"/>
  <c r="H482" i="9" s="1"/>
  <c r="I482" i="9" s="1"/>
  <c r="F483" i="9"/>
  <c r="H483" i="9" s="1"/>
  <c r="I483" i="9" s="1"/>
  <c r="F484" i="9"/>
  <c r="H484" i="9" s="1"/>
  <c r="I484" i="9" s="1"/>
  <c r="F485" i="9"/>
  <c r="H485" i="9" s="1"/>
  <c r="I485" i="9" s="1"/>
  <c r="F486" i="9"/>
  <c r="H486" i="9" s="1"/>
  <c r="I486" i="9" s="1"/>
  <c r="F487" i="9"/>
  <c r="H487" i="9" s="1"/>
  <c r="I487" i="9" s="1"/>
  <c r="F488" i="9"/>
  <c r="H488" i="9" s="1"/>
  <c r="I488" i="9" s="1"/>
  <c r="F489" i="9"/>
  <c r="H489" i="9" s="1"/>
  <c r="I489" i="9" s="1"/>
  <c r="F490" i="9"/>
  <c r="H490" i="9" s="1"/>
  <c r="I490" i="9" s="1"/>
  <c r="F491" i="9"/>
  <c r="H491" i="9" s="1"/>
  <c r="I491" i="9" s="1"/>
  <c r="F492" i="9"/>
  <c r="H492" i="9" s="1"/>
  <c r="I492" i="9" s="1"/>
  <c r="F493" i="9"/>
  <c r="H493" i="9" s="1"/>
  <c r="I493" i="9" s="1"/>
  <c r="F494" i="9"/>
  <c r="H494" i="9" s="1"/>
  <c r="I494" i="9" s="1"/>
  <c r="F495" i="9"/>
  <c r="H495" i="9" s="1"/>
  <c r="I495" i="9" s="1"/>
  <c r="F496" i="9"/>
  <c r="H496" i="9" s="1"/>
  <c r="I496" i="9" s="1"/>
  <c r="F497" i="9"/>
  <c r="H497" i="9" s="1"/>
  <c r="I497" i="9" s="1"/>
  <c r="F498" i="9"/>
  <c r="H498" i="9" s="1"/>
  <c r="I498" i="9" s="1"/>
  <c r="F499" i="9"/>
  <c r="H499" i="9" s="1"/>
  <c r="I499" i="9" s="1"/>
  <c r="F500" i="9"/>
  <c r="H500" i="9" s="1"/>
  <c r="I500" i="9" s="1"/>
  <c r="F501" i="9"/>
  <c r="H501" i="9" s="1"/>
  <c r="I501" i="9" s="1"/>
  <c r="F502" i="9"/>
  <c r="H502" i="9" s="1"/>
  <c r="I502" i="9" s="1"/>
  <c r="F503" i="9"/>
  <c r="H503" i="9" s="1"/>
  <c r="I503" i="9" s="1"/>
  <c r="F504" i="9"/>
  <c r="H504" i="9" s="1"/>
  <c r="I504" i="9" s="1"/>
  <c r="F505" i="9"/>
  <c r="H505" i="9" s="1"/>
  <c r="I505" i="9" s="1"/>
  <c r="F506" i="9"/>
  <c r="H506" i="9" s="1"/>
  <c r="I506" i="9" s="1"/>
  <c r="F507" i="9"/>
  <c r="H507" i="9" s="1"/>
  <c r="I507" i="9" s="1"/>
  <c r="F508" i="9"/>
  <c r="H508" i="9" s="1"/>
  <c r="I508" i="9" s="1"/>
  <c r="F509" i="9"/>
  <c r="H509" i="9" s="1"/>
  <c r="I509" i="9" s="1"/>
  <c r="F510" i="9"/>
  <c r="H510" i="9" s="1"/>
  <c r="I510" i="9" s="1"/>
  <c r="F511" i="9"/>
  <c r="H511" i="9" s="1"/>
  <c r="I511" i="9" s="1"/>
  <c r="F512" i="9"/>
  <c r="H512" i="9" s="1"/>
  <c r="I512" i="9" s="1"/>
  <c r="F513" i="9"/>
  <c r="H513" i="9" s="1"/>
  <c r="I513" i="9" s="1"/>
  <c r="F514" i="9"/>
  <c r="H514" i="9" s="1"/>
  <c r="I514" i="9" s="1"/>
  <c r="F515" i="9"/>
  <c r="H515" i="9" s="1"/>
  <c r="I515" i="9" s="1"/>
  <c r="F516" i="9"/>
  <c r="H516" i="9" s="1"/>
  <c r="I516" i="9" s="1"/>
  <c r="F517" i="9"/>
  <c r="H517" i="9" s="1"/>
  <c r="I517" i="9" s="1"/>
  <c r="F518" i="9"/>
  <c r="H518" i="9" s="1"/>
  <c r="I518" i="9" s="1"/>
  <c r="F519" i="9"/>
  <c r="H519" i="9" s="1"/>
  <c r="I519" i="9" s="1"/>
  <c r="F520" i="9"/>
  <c r="H520" i="9" s="1"/>
  <c r="I520" i="9" s="1"/>
  <c r="F521" i="9"/>
  <c r="H521" i="9" s="1"/>
  <c r="I521" i="9" s="1"/>
  <c r="F522" i="9"/>
  <c r="H522" i="9" s="1"/>
  <c r="I522" i="9" s="1"/>
  <c r="F523" i="9"/>
  <c r="H523" i="9" s="1"/>
  <c r="I523" i="9" s="1"/>
  <c r="F524" i="9"/>
  <c r="H524" i="9" s="1"/>
  <c r="I524" i="9" s="1"/>
  <c r="F525" i="9"/>
  <c r="H525" i="9" s="1"/>
  <c r="I525" i="9" s="1"/>
  <c r="F526" i="9"/>
  <c r="H526" i="9" s="1"/>
  <c r="I526" i="9" s="1"/>
  <c r="F527" i="9"/>
  <c r="H527" i="9" s="1"/>
  <c r="I527" i="9" s="1"/>
  <c r="F528" i="9"/>
  <c r="H528" i="9" s="1"/>
  <c r="I528" i="9" s="1"/>
  <c r="F529" i="9"/>
  <c r="H529" i="9" s="1"/>
  <c r="I529" i="9" s="1"/>
  <c r="F530" i="9"/>
  <c r="H530" i="9" s="1"/>
  <c r="I530" i="9" s="1"/>
  <c r="F531" i="9"/>
  <c r="H531" i="9" s="1"/>
  <c r="I531" i="9" s="1"/>
  <c r="F532" i="9"/>
  <c r="H532" i="9" s="1"/>
  <c r="I532" i="9" s="1"/>
  <c r="F533" i="9"/>
  <c r="H533" i="9" s="1"/>
  <c r="I533" i="9" s="1"/>
  <c r="F534" i="9"/>
  <c r="H534" i="9" s="1"/>
  <c r="I534" i="9" s="1"/>
  <c r="F535" i="9"/>
  <c r="H535" i="9" s="1"/>
  <c r="I535" i="9" s="1"/>
  <c r="F536" i="9"/>
  <c r="H536" i="9" s="1"/>
  <c r="I536" i="9" s="1"/>
  <c r="F537" i="9"/>
  <c r="H537" i="9" s="1"/>
  <c r="I537" i="9" s="1"/>
  <c r="F538" i="9"/>
  <c r="H538" i="9" s="1"/>
  <c r="I538" i="9" s="1"/>
  <c r="F539" i="9"/>
  <c r="H539" i="9" s="1"/>
  <c r="I539" i="9" s="1"/>
  <c r="F540" i="9"/>
  <c r="H540" i="9" s="1"/>
  <c r="I540" i="9" s="1"/>
  <c r="F541" i="9"/>
  <c r="H541" i="9" s="1"/>
  <c r="I541" i="9" s="1"/>
  <c r="F542" i="9"/>
  <c r="H542" i="9" s="1"/>
  <c r="I542" i="9" s="1"/>
  <c r="F543" i="9"/>
  <c r="H543" i="9" s="1"/>
  <c r="I543" i="9" s="1"/>
  <c r="F544" i="9"/>
  <c r="H544" i="9" s="1"/>
  <c r="I544" i="9" s="1"/>
  <c r="F545" i="9"/>
  <c r="H545" i="9" s="1"/>
  <c r="F546" i="9"/>
  <c r="H546" i="9" s="1"/>
  <c r="I546" i="9" s="1"/>
  <c r="F547" i="9"/>
  <c r="H547" i="9" s="1"/>
  <c r="I547" i="9" s="1"/>
  <c r="F548" i="9"/>
  <c r="H548" i="9" s="1"/>
  <c r="I548" i="9" s="1"/>
  <c r="F549" i="9"/>
  <c r="H549" i="9" s="1"/>
  <c r="F550" i="9"/>
  <c r="H550" i="9" s="1"/>
  <c r="I550" i="9" s="1"/>
  <c r="F551" i="9"/>
  <c r="H551" i="9" s="1"/>
  <c r="I551" i="9" s="1"/>
  <c r="F552" i="9"/>
  <c r="H552" i="9" s="1"/>
  <c r="I552" i="9" s="1"/>
  <c r="F553" i="9"/>
  <c r="H553" i="9" s="1"/>
  <c r="F554" i="9"/>
  <c r="H554" i="9" s="1"/>
  <c r="I554" i="9" s="1"/>
  <c r="F555" i="9"/>
  <c r="H555" i="9" s="1"/>
  <c r="I555" i="9" s="1"/>
  <c r="F556" i="9"/>
  <c r="H556" i="9" s="1"/>
  <c r="I556" i="9" s="1"/>
  <c r="F557" i="9"/>
  <c r="H557" i="9" s="1"/>
  <c r="F558" i="9"/>
  <c r="H558" i="9" s="1"/>
  <c r="I558" i="9" s="1"/>
  <c r="F559" i="9"/>
  <c r="H559" i="9" s="1"/>
  <c r="I559" i="9" s="1"/>
  <c r="F560" i="9"/>
  <c r="H560" i="9" s="1"/>
  <c r="I560" i="9" s="1"/>
  <c r="F561" i="9"/>
  <c r="H561" i="9" s="1"/>
  <c r="A3" i="36"/>
  <c r="A4" i="36"/>
  <c r="A5" i="36"/>
  <c r="A6" i="36"/>
  <c r="A7" i="36"/>
  <c r="A8" i="36"/>
  <c r="A9" i="36"/>
  <c r="A10" i="36"/>
  <c r="A11" i="36"/>
  <c r="A12" i="36"/>
  <c r="A13" i="36"/>
  <c r="A2" i="36"/>
  <c r="I360" i="9" l="1"/>
  <c r="J360" i="9"/>
  <c r="K360" i="9" s="1"/>
  <c r="I352" i="9"/>
  <c r="J352" i="9"/>
  <c r="K352" i="9" s="1"/>
  <c r="I340" i="9"/>
  <c r="J340" i="9"/>
  <c r="K340" i="9" s="1"/>
  <c r="I324" i="9"/>
  <c r="J324" i="9"/>
  <c r="K324" i="9" s="1"/>
  <c r="I320" i="9"/>
  <c r="J320" i="9"/>
  <c r="K320" i="9" s="1"/>
  <c r="I308" i="9"/>
  <c r="J308" i="9"/>
  <c r="K308" i="9" s="1"/>
  <c r="I296" i="9"/>
  <c r="J296" i="9"/>
  <c r="K296" i="9" s="1"/>
  <c r="I280" i="9"/>
  <c r="J280" i="9"/>
  <c r="K280" i="9" s="1"/>
  <c r="I272" i="9"/>
  <c r="J272" i="9"/>
  <c r="K272" i="9" s="1"/>
  <c r="I260" i="9"/>
  <c r="J260" i="9"/>
  <c r="K260" i="9" s="1"/>
  <c r="I248" i="9"/>
  <c r="J248" i="9"/>
  <c r="K248" i="9" s="1"/>
  <c r="I236" i="9"/>
  <c r="J236" i="9"/>
  <c r="K236" i="9" s="1"/>
  <c r="I228" i="9"/>
  <c r="J228" i="9"/>
  <c r="K228" i="9" s="1"/>
  <c r="I216" i="9"/>
  <c r="J216" i="9"/>
  <c r="K216" i="9" s="1"/>
  <c r="I204" i="9"/>
  <c r="J204" i="9"/>
  <c r="K204" i="9" s="1"/>
  <c r="I192" i="9"/>
  <c r="J192" i="9"/>
  <c r="K192" i="9" s="1"/>
  <c r="I180" i="9"/>
  <c r="J180" i="9"/>
  <c r="K180" i="9" s="1"/>
  <c r="I168" i="9"/>
  <c r="J168" i="9"/>
  <c r="K168" i="9" s="1"/>
  <c r="I160" i="9"/>
  <c r="J160" i="9"/>
  <c r="K160" i="9" s="1"/>
  <c r="I144" i="9"/>
  <c r="J144" i="9"/>
  <c r="K144" i="9" s="1"/>
  <c r="I132" i="9"/>
  <c r="J132" i="9"/>
  <c r="K132" i="9" s="1"/>
  <c r="I120" i="9"/>
  <c r="J120" i="9"/>
  <c r="K120" i="9" s="1"/>
  <c r="I112" i="9"/>
  <c r="J112" i="9"/>
  <c r="K112" i="9" s="1"/>
  <c r="I96" i="9"/>
  <c r="J96" i="9"/>
  <c r="K96" i="9" s="1"/>
  <c r="I88" i="9"/>
  <c r="J88" i="9"/>
  <c r="K88" i="9" s="1"/>
  <c r="I68" i="9"/>
  <c r="J68" i="9"/>
  <c r="K68" i="9" s="1"/>
  <c r="I52" i="9"/>
  <c r="J52" i="9"/>
  <c r="K52" i="9" s="1"/>
  <c r="I40" i="9"/>
  <c r="J40" i="9"/>
  <c r="K40" i="9" s="1"/>
  <c r="I28" i="9"/>
  <c r="J28" i="9"/>
  <c r="K28" i="9" s="1"/>
  <c r="I20" i="9"/>
  <c r="J20" i="9"/>
  <c r="K20" i="9" s="1"/>
  <c r="I4" i="9"/>
  <c r="J4" i="9"/>
  <c r="K4" i="9" s="1"/>
  <c r="J536" i="9"/>
  <c r="K536" i="9" s="1"/>
  <c r="J520" i="9"/>
  <c r="K520" i="9" s="1"/>
  <c r="J488" i="9"/>
  <c r="K488" i="9" s="1"/>
  <c r="J472" i="9"/>
  <c r="K472" i="9" s="1"/>
  <c r="J456" i="9"/>
  <c r="K456" i="9" s="1"/>
  <c r="J440" i="9"/>
  <c r="K440" i="9" s="1"/>
  <c r="J408" i="9"/>
  <c r="K408" i="9" s="1"/>
  <c r="J392" i="9"/>
  <c r="K392" i="9" s="1"/>
  <c r="J376" i="9"/>
  <c r="K376" i="9" s="1"/>
  <c r="J548" i="9"/>
  <c r="K548" i="9" s="1"/>
  <c r="J532" i="9"/>
  <c r="K532" i="9" s="1"/>
  <c r="J516" i="9"/>
  <c r="K516" i="9" s="1"/>
  <c r="J500" i="9"/>
  <c r="K500" i="9" s="1"/>
  <c r="J484" i="9"/>
  <c r="K484" i="9" s="1"/>
  <c r="J468" i="9"/>
  <c r="K468" i="9" s="1"/>
  <c r="J452" i="9"/>
  <c r="K452" i="9" s="1"/>
  <c r="J436" i="9"/>
  <c r="K436" i="9" s="1"/>
  <c r="J420" i="9"/>
  <c r="K420" i="9" s="1"/>
  <c r="J404" i="9"/>
  <c r="K404" i="9" s="1"/>
  <c r="J388" i="9"/>
  <c r="K388" i="9" s="1"/>
  <c r="J372" i="9"/>
  <c r="K372" i="9" s="1"/>
  <c r="I356" i="9"/>
  <c r="J356" i="9"/>
  <c r="K356" i="9" s="1"/>
  <c r="I344" i="9"/>
  <c r="J344" i="9"/>
  <c r="K344" i="9" s="1"/>
  <c r="I328" i="9"/>
  <c r="J328" i="9"/>
  <c r="K328" i="9" s="1"/>
  <c r="I312" i="9"/>
  <c r="J312" i="9"/>
  <c r="K312" i="9" s="1"/>
  <c r="I304" i="9"/>
  <c r="J304" i="9"/>
  <c r="K304" i="9" s="1"/>
  <c r="I292" i="9"/>
  <c r="J292" i="9"/>
  <c r="K292" i="9" s="1"/>
  <c r="I284" i="9"/>
  <c r="J284" i="9"/>
  <c r="K284" i="9" s="1"/>
  <c r="I268" i="9"/>
  <c r="J268" i="9"/>
  <c r="K268" i="9" s="1"/>
  <c r="I252" i="9"/>
  <c r="J252" i="9"/>
  <c r="K252" i="9" s="1"/>
  <c r="I240" i="9"/>
  <c r="J240" i="9"/>
  <c r="K240" i="9" s="1"/>
  <c r="I224" i="9"/>
  <c r="J224" i="9"/>
  <c r="K224" i="9" s="1"/>
  <c r="I212" i="9"/>
  <c r="J212" i="9"/>
  <c r="K212" i="9" s="1"/>
  <c r="I200" i="9"/>
  <c r="J200" i="9"/>
  <c r="K200" i="9" s="1"/>
  <c r="I188" i="9"/>
  <c r="J188" i="9"/>
  <c r="K188" i="9" s="1"/>
  <c r="I176" i="9"/>
  <c r="J176" i="9"/>
  <c r="K176" i="9" s="1"/>
  <c r="I156" i="9"/>
  <c r="J156" i="9"/>
  <c r="K156" i="9" s="1"/>
  <c r="I148" i="9"/>
  <c r="J148" i="9"/>
  <c r="K148" i="9" s="1"/>
  <c r="I136" i="9"/>
  <c r="J136" i="9"/>
  <c r="K136" i="9" s="1"/>
  <c r="I124" i="9"/>
  <c r="J124" i="9"/>
  <c r="K124" i="9" s="1"/>
  <c r="I108" i="9"/>
  <c r="J108" i="9"/>
  <c r="K108" i="9" s="1"/>
  <c r="I100" i="9"/>
  <c r="J100" i="9"/>
  <c r="K100" i="9" s="1"/>
  <c r="I80" i="9"/>
  <c r="J80" i="9"/>
  <c r="K80" i="9" s="1"/>
  <c r="I72" i="9"/>
  <c r="J72" i="9"/>
  <c r="K72" i="9" s="1"/>
  <c r="I60" i="9"/>
  <c r="J60" i="9"/>
  <c r="K60" i="9" s="1"/>
  <c r="I48" i="9"/>
  <c r="J48" i="9"/>
  <c r="K48" i="9" s="1"/>
  <c r="I36" i="9"/>
  <c r="J36" i="9"/>
  <c r="K36" i="9" s="1"/>
  <c r="I16" i="9"/>
  <c r="J16" i="9"/>
  <c r="K16" i="9" s="1"/>
  <c r="I8" i="9"/>
  <c r="J8" i="9"/>
  <c r="K8" i="9" s="1"/>
  <c r="J552" i="9"/>
  <c r="K552" i="9" s="1"/>
  <c r="J504" i="9"/>
  <c r="K504" i="9" s="1"/>
  <c r="J424" i="9"/>
  <c r="K424" i="9" s="1"/>
  <c r="I561" i="9"/>
  <c r="J561" i="9"/>
  <c r="K561" i="9" s="1"/>
  <c r="I557" i="9"/>
  <c r="J557" i="9"/>
  <c r="K557" i="9" s="1"/>
  <c r="I553" i="9"/>
  <c r="J553" i="9"/>
  <c r="K553" i="9" s="1"/>
  <c r="I549" i="9"/>
  <c r="J549" i="9"/>
  <c r="K549" i="9" s="1"/>
  <c r="I545" i="9"/>
  <c r="J545" i="9"/>
  <c r="K545" i="9" s="1"/>
  <c r="J560" i="9"/>
  <c r="K560" i="9" s="1"/>
  <c r="J544" i="9"/>
  <c r="K544" i="9" s="1"/>
  <c r="J528" i="9"/>
  <c r="K528" i="9" s="1"/>
  <c r="J512" i="9"/>
  <c r="K512" i="9" s="1"/>
  <c r="J496" i="9"/>
  <c r="K496" i="9" s="1"/>
  <c r="J480" i="9"/>
  <c r="K480" i="9" s="1"/>
  <c r="J464" i="9"/>
  <c r="K464" i="9" s="1"/>
  <c r="J448" i="9"/>
  <c r="K448" i="9" s="1"/>
  <c r="J432" i="9"/>
  <c r="K432" i="9" s="1"/>
  <c r="J416" i="9"/>
  <c r="K416" i="9" s="1"/>
  <c r="J400" i="9"/>
  <c r="K400" i="9" s="1"/>
  <c r="J384" i="9"/>
  <c r="K384" i="9" s="1"/>
  <c r="J368" i="9"/>
  <c r="K368" i="9" s="1"/>
  <c r="I348" i="9"/>
  <c r="J348" i="9"/>
  <c r="K348" i="9" s="1"/>
  <c r="I336" i="9"/>
  <c r="J336" i="9"/>
  <c r="K336" i="9" s="1"/>
  <c r="I332" i="9"/>
  <c r="J332" i="9"/>
  <c r="K332" i="9" s="1"/>
  <c r="I316" i="9"/>
  <c r="J316" i="9"/>
  <c r="K316" i="9" s="1"/>
  <c r="I300" i="9"/>
  <c r="J300" i="9"/>
  <c r="K300" i="9" s="1"/>
  <c r="I288" i="9"/>
  <c r="J288" i="9"/>
  <c r="K288" i="9" s="1"/>
  <c r="I276" i="9"/>
  <c r="J276" i="9"/>
  <c r="K276" i="9" s="1"/>
  <c r="I264" i="9"/>
  <c r="J264" i="9"/>
  <c r="K264" i="9" s="1"/>
  <c r="I256" i="9"/>
  <c r="J256" i="9"/>
  <c r="K256" i="9" s="1"/>
  <c r="I244" i="9"/>
  <c r="J244" i="9"/>
  <c r="K244" i="9" s="1"/>
  <c r="I232" i="9"/>
  <c r="J232" i="9"/>
  <c r="K232" i="9" s="1"/>
  <c r="I220" i="9"/>
  <c r="J220" i="9"/>
  <c r="K220" i="9" s="1"/>
  <c r="I208" i="9"/>
  <c r="J208" i="9"/>
  <c r="K208" i="9" s="1"/>
  <c r="I196" i="9"/>
  <c r="J196" i="9"/>
  <c r="K196" i="9" s="1"/>
  <c r="I184" i="9"/>
  <c r="J184" i="9"/>
  <c r="K184" i="9" s="1"/>
  <c r="I172" i="9"/>
  <c r="J172" i="9"/>
  <c r="K172" i="9" s="1"/>
  <c r="I164" i="9"/>
  <c r="J164" i="9"/>
  <c r="K164" i="9" s="1"/>
  <c r="I152" i="9"/>
  <c r="J152" i="9"/>
  <c r="K152" i="9" s="1"/>
  <c r="I140" i="9"/>
  <c r="J140" i="9"/>
  <c r="K140" i="9" s="1"/>
  <c r="I128" i="9"/>
  <c r="J128" i="9"/>
  <c r="K128" i="9" s="1"/>
  <c r="I116" i="9"/>
  <c r="J116" i="9"/>
  <c r="K116" i="9" s="1"/>
  <c r="I104" i="9"/>
  <c r="J104" i="9"/>
  <c r="K104" i="9" s="1"/>
  <c r="I92" i="9"/>
  <c r="J92" i="9"/>
  <c r="K92" i="9" s="1"/>
  <c r="I84" i="9"/>
  <c r="J84" i="9"/>
  <c r="K84" i="9" s="1"/>
  <c r="I76" i="9"/>
  <c r="J76" i="9"/>
  <c r="K76" i="9" s="1"/>
  <c r="I64" i="9"/>
  <c r="J64" i="9"/>
  <c r="K64" i="9" s="1"/>
  <c r="I56" i="9"/>
  <c r="J56" i="9"/>
  <c r="K56" i="9" s="1"/>
  <c r="I44" i="9"/>
  <c r="J44" i="9"/>
  <c r="K44" i="9" s="1"/>
  <c r="I32" i="9"/>
  <c r="J32" i="9"/>
  <c r="K32" i="9" s="1"/>
  <c r="I24" i="9"/>
  <c r="J24" i="9"/>
  <c r="K24" i="9" s="1"/>
  <c r="I12" i="9"/>
  <c r="J12" i="9"/>
  <c r="K12" i="9" s="1"/>
  <c r="J556" i="9"/>
  <c r="K556" i="9" s="1"/>
  <c r="J540" i="9"/>
  <c r="K540" i="9" s="1"/>
  <c r="J524" i="9"/>
  <c r="K524" i="9" s="1"/>
  <c r="J508" i="9"/>
  <c r="K508" i="9" s="1"/>
  <c r="J492" i="9"/>
  <c r="K492" i="9" s="1"/>
  <c r="J476" i="9"/>
  <c r="K476" i="9" s="1"/>
  <c r="J460" i="9"/>
  <c r="K460" i="9" s="1"/>
  <c r="J444" i="9"/>
  <c r="K444" i="9" s="1"/>
  <c r="J428" i="9"/>
  <c r="K428" i="9" s="1"/>
  <c r="J412" i="9"/>
  <c r="K412" i="9" s="1"/>
  <c r="J396" i="9"/>
  <c r="K396" i="9" s="1"/>
  <c r="J380" i="9"/>
  <c r="K380" i="9" s="1"/>
  <c r="J364" i="9"/>
  <c r="K364" i="9" s="1"/>
  <c r="I339" i="9"/>
  <c r="J339" i="9"/>
  <c r="K339" i="9" s="1"/>
  <c r="I335" i="9"/>
  <c r="J335" i="9"/>
  <c r="K335" i="9" s="1"/>
  <c r="I331" i="9"/>
  <c r="J331" i="9"/>
  <c r="K331" i="9" s="1"/>
  <c r="I327" i="9"/>
  <c r="J327" i="9"/>
  <c r="K327" i="9" s="1"/>
  <c r="I323" i="9"/>
  <c r="J323" i="9"/>
  <c r="K323" i="9" s="1"/>
  <c r="I319" i="9"/>
  <c r="J319" i="9"/>
  <c r="K319" i="9" s="1"/>
  <c r="I315" i="9"/>
  <c r="J315" i="9"/>
  <c r="K315" i="9" s="1"/>
  <c r="I311" i="9"/>
  <c r="J311" i="9"/>
  <c r="K311" i="9" s="1"/>
  <c r="I307" i="9"/>
  <c r="J307" i="9"/>
  <c r="K307" i="9" s="1"/>
  <c r="I303" i="9"/>
  <c r="J303" i="9"/>
  <c r="K303" i="9" s="1"/>
  <c r="I299" i="9"/>
  <c r="J299" i="9"/>
  <c r="K299" i="9" s="1"/>
  <c r="I295" i="9"/>
  <c r="J295" i="9"/>
  <c r="K295" i="9" s="1"/>
  <c r="I291" i="9"/>
  <c r="J291" i="9"/>
  <c r="K291" i="9" s="1"/>
  <c r="I287" i="9"/>
  <c r="J287" i="9"/>
  <c r="K287" i="9" s="1"/>
  <c r="I283" i="9"/>
  <c r="J283" i="9"/>
  <c r="K283" i="9" s="1"/>
  <c r="I279" i="9"/>
  <c r="J279" i="9"/>
  <c r="K279" i="9" s="1"/>
  <c r="I275" i="9"/>
  <c r="J275" i="9"/>
  <c r="K275" i="9" s="1"/>
  <c r="I271" i="9"/>
  <c r="J271" i="9"/>
  <c r="K271" i="9" s="1"/>
  <c r="I267" i="9"/>
  <c r="J267" i="9"/>
  <c r="K267" i="9" s="1"/>
  <c r="I263" i="9"/>
  <c r="J263" i="9"/>
  <c r="K263" i="9" s="1"/>
  <c r="I259" i="9"/>
  <c r="J259" i="9"/>
  <c r="K259" i="9" s="1"/>
  <c r="I255" i="9"/>
  <c r="J255" i="9"/>
  <c r="K255" i="9" s="1"/>
  <c r="I251" i="9"/>
  <c r="J251" i="9"/>
  <c r="K251" i="9" s="1"/>
  <c r="I247" i="9"/>
  <c r="J247" i="9"/>
  <c r="K247" i="9" s="1"/>
  <c r="I243" i="9"/>
  <c r="J243" i="9"/>
  <c r="K243" i="9" s="1"/>
  <c r="I239" i="9"/>
  <c r="J239" i="9"/>
  <c r="K239" i="9" s="1"/>
  <c r="I235" i="9"/>
  <c r="J235" i="9"/>
  <c r="K235" i="9" s="1"/>
  <c r="I231" i="9"/>
  <c r="J231" i="9"/>
  <c r="K231" i="9" s="1"/>
  <c r="I227" i="9"/>
  <c r="J227" i="9"/>
  <c r="K227" i="9" s="1"/>
  <c r="I223" i="9"/>
  <c r="J223" i="9"/>
  <c r="K223" i="9" s="1"/>
  <c r="I219" i="9"/>
  <c r="J219" i="9"/>
  <c r="K219" i="9" s="1"/>
  <c r="I215" i="9"/>
  <c r="J215" i="9"/>
  <c r="K215" i="9" s="1"/>
  <c r="I211" i="9"/>
  <c r="J211" i="9"/>
  <c r="K211" i="9" s="1"/>
  <c r="I207" i="9"/>
  <c r="J207" i="9"/>
  <c r="K207" i="9" s="1"/>
  <c r="I203" i="9"/>
  <c r="J203" i="9"/>
  <c r="K203" i="9" s="1"/>
  <c r="I199" i="9"/>
  <c r="J199" i="9"/>
  <c r="K199" i="9" s="1"/>
  <c r="I195" i="9"/>
  <c r="J195" i="9"/>
  <c r="K195" i="9" s="1"/>
  <c r="I191" i="9"/>
  <c r="J191" i="9"/>
  <c r="K191" i="9" s="1"/>
  <c r="I187" i="9"/>
  <c r="J187" i="9"/>
  <c r="K187" i="9" s="1"/>
  <c r="I183" i="9"/>
  <c r="J183" i="9"/>
  <c r="K183" i="9" s="1"/>
  <c r="I179" i="9"/>
  <c r="J179" i="9"/>
  <c r="K179" i="9" s="1"/>
  <c r="I175" i="9"/>
  <c r="J175" i="9"/>
  <c r="K175" i="9" s="1"/>
  <c r="I171" i="9"/>
  <c r="J171" i="9"/>
  <c r="K171" i="9" s="1"/>
  <c r="I167" i="9"/>
  <c r="J167" i="9"/>
  <c r="K167" i="9" s="1"/>
  <c r="I163" i="9"/>
  <c r="J163" i="9"/>
  <c r="K163" i="9" s="1"/>
  <c r="I159" i="9"/>
  <c r="J159" i="9"/>
  <c r="K159" i="9" s="1"/>
  <c r="I155" i="9"/>
  <c r="J155" i="9"/>
  <c r="K155" i="9" s="1"/>
  <c r="I151" i="9"/>
  <c r="J151" i="9"/>
  <c r="K151" i="9" s="1"/>
  <c r="I147" i="9"/>
  <c r="J147" i="9"/>
  <c r="K147" i="9" s="1"/>
  <c r="I143" i="9"/>
  <c r="J143" i="9"/>
  <c r="K143" i="9" s="1"/>
  <c r="I139" i="9"/>
  <c r="J139" i="9"/>
  <c r="K139" i="9" s="1"/>
  <c r="I135" i="9"/>
  <c r="J135" i="9"/>
  <c r="K135" i="9" s="1"/>
  <c r="I131" i="9"/>
  <c r="J131" i="9"/>
  <c r="K131" i="9" s="1"/>
  <c r="I127" i="9"/>
  <c r="J127" i="9"/>
  <c r="K127" i="9" s="1"/>
  <c r="I123" i="9"/>
  <c r="J123" i="9"/>
  <c r="K123" i="9" s="1"/>
  <c r="I119" i="9"/>
  <c r="J119" i="9"/>
  <c r="K119" i="9" s="1"/>
  <c r="I115" i="9"/>
  <c r="J115" i="9"/>
  <c r="K115" i="9" s="1"/>
  <c r="I111" i="9"/>
  <c r="J111" i="9"/>
  <c r="K111" i="9" s="1"/>
  <c r="I107" i="9"/>
  <c r="J107" i="9"/>
  <c r="K107" i="9" s="1"/>
  <c r="I103" i="9"/>
  <c r="J103" i="9"/>
  <c r="K103" i="9" s="1"/>
  <c r="I99" i="9"/>
  <c r="J99" i="9"/>
  <c r="K99" i="9" s="1"/>
  <c r="I95" i="9"/>
  <c r="J95" i="9"/>
  <c r="K95" i="9" s="1"/>
  <c r="I91" i="9"/>
  <c r="J91" i="9"/>
  <c r="K91" i="9" s="1"/>
  <c r="I87" i="9"/>
  <c r="J87" i="9"/>
  <c r="K87" i="9" s="1"/>
  <c r="I83" i="9"/>
  <c r="J83" i="9"/>
  <c r="K83" i="9" s="1"/>
  <c r="I79" i="9"/>
  <c r="J79" i="9"/>
  <c r="K79" i="9" s="1"/>
  <c r="I75" i="9"/>
  <c r="J75" i="9"/>
  <c r="K75" i="9" s="1"/>
  <c r="I71" i="9"/>
  <c r="J71" i="9"/>
  <c r="K71" i="9" s="1"/>
  <c r="I67" i="9"/>
  <c r="J67" i="9"/>
  <c r="K67" i="9" s="1"/>
  <c r="I63" i="9"/>
  <c r="J63" i="9"/>
  <c r="K63" i="9" s="1"/>
  <c r="I59" i="9"/>
  <c r="J59" i="9"/>
  <c r="K59" i="9" s="1"/>
  <c r="I55" i="9"/>
  <c r="J55" i="9"/>
  <c r="K55" i="9" s="1"/>
  <c r="I51" i="9"/>
  <c r="J51" i="9"/>
  <c r="K51" i="9" s="1"/>
  <c r="I47" i="9"/>
  <c r="J47" i="9"/>
  <c r="K47" i="9" s="1"/>
  <c r="I43" i="9"/>
  <c r="J43" i="9"/>
  <c r="K43" i="9" s="1"/>
  <c r="I39" i="9"/>
  <c r="J39" i="9"/>
  <c r="K39" i="9" s="1"/>
  <c r="I35" i="9"/>
  <c r="J35" i="9"/>
  <c r="K35" i="9" s="1"/>
  <c r="I31" i="9"/>
  <c r="J31" i="9"/>
  <c r="K31" i="9" s="1"/>
  <c r="I27" i="9"/>
  <c r="J27" i="9"/>
  <c r="K27" i="9" s="1"/>
  <c r="I23" i="9"/>
  <c r="J23" i="9"/>
  <c r="K23" i="9" s="1"/>
  <c r="I19" i="9"/>
  <c r="J19" i="9"/>
  <c r="K19" i="9" s="1"/>
  <c r="I15" i="9"/>
  <c r="J15" i="9"/>
  <c r="K15" i="9" s="1"/>
  <c r="I11" i="9"/>
  <c r="J11" i="9"/>
  <c r="K11" i="9" s="1"/>
  <c r="I7" i="9"/>
  <c r="J7" i="9"/>
  <c r="K7" i="9" s="1"/>
  <c r="I3" i="9"/>
  <c r="J3" i="9"/>
  <c r="K3" i="9" s="1"/>
  <c r="J559" i="9"/>
  <c r="K559" i="9" s="1"/>
  <c r="J555" i="9"/>
  <c r="K555" i="9" s="1"/>
  <c r="J551" i="9"/>
  <c r="K551" i="9" s="1"/>
  <c r="J547" i="9"/>
  <c r="K547" i="9" s="1"/>
  <c r="J543" i="9"/>
  <c r="K543" i="9" s="1"/>
  <c r="J539" i="9"/>
  <c r="K539" i="9" s="1"/>
  <c r="J535" i="9"/>
  <c r="K535" i="9" s="1"/>
  <c r="J531" i="9"/>
  <c r="K531" i="9" s="1"/>
  <c r="J527" i="9"/>
  <c r="K527" i="9" s="1"/>
  <c r="J523" i="9"/>
  <c r="K523" i="9" s="1"/>
  <c r="J519" i="9"/>
  <c r="K519" i="9" s="1"/>
  <c r="J515" i="9"/>
  <c r="K515" i="9" s="1"/>
  <c r="J511" i="9"/>
  <c r="K511" i="9" s="1"/>
  <c r="J507" i="9"/>
  <c r="K507" i="9" s="1"/>
  <c r="J503" i="9"/>
  <c r="K503" i="9" s="1"/>
  <c r="J499" i="9"/>
  <c r="K499" i="9" s="1"/>
  <c r="J495" i="9"/>
  <c r="K495" i="9" s="1"/>
  <c r="J491" i="9"/>
  <c r="K491" i="9" s="1"/>
  <c r="J487" i="9"/>
  <c r="K487" i="9" s="1"/>
  <c r="J483" i="9"/>
  <c r="K483" i="9" s="1"/>
  <c r="J479" i="9"/>
  <c r="K479" i="9" s="1"/>
  <c r="J475" i="9"/>
  <c r="K475" i="9" s="1"/>
  <c r="J471" i="9"/>
  <c r="K471" i="9" s="1"/>
  <c r="J467" i="9"/>
  <c r="K467" i="9" s="1"/>
  <c r="J463" i="9"/>
  <c r="K463" i="9" s="1"/>
  <c r="J459" i="9"/>
  <c r="K459" i="9" s="1"/>
  <c r="J455" i="9"/>
  <c r="K455" i="9" s="1"/>
  <c r="J451" i="9"/>
  <c r="K451" i="9" s="1"/>
  <c r="J447" i="9"/>
  <c r="K447" i="9" s="1"/>
  <c r="J443" i="9"/>
  <c r="K443" i="9" s="1"/>
  <c r="J439" i="9"/>
  <c r="K439" i="9" s="1"/>
  <c r="J435" i="9"/>
  <c r="K435" i="9" s="1"/>
  <c r="J431" i="9"/>
  <c r="K431" i="9" s="1"/>
  <c r="J427" i="9"/>
  <c r="K427" i="9" s="1"/>
  <c r="J423" i="9"/>
  <c r="K423" i="9" s="1"/>
  <c r="J419" i="9"/>
  <c r="K419" i="9" s="1"/>
  <c r="J415" i="9"/>
  <c r="K415" i="9" s="1"/>
  <c r="J411" i="9"/>
  <c r="K411" i="9" s="1"/>
  <c r="J407" i="9"/>
  <c r="K407" i="9" s="1"/>
  <c r="J403" i="9"/>
  <c r="K403" i="9" s="1"/>
  <c r="J399" i="9"/>
  <c r="K399" i="9" s="1"/>
  <c r="J395" i="9"/>
  <c r="K395" i="9" s="1"/>
  <c r="J391" i="9"/>
  <c r="K391" i="9" s="1"/>
  <c r="J387" i="9"/>
  <c r="K387" i="9" s="1"/>
  <c r="J383" i="9"/>
  <c r="K383" i="9" s="1"/>
  <c r="J379" i="9"/>
  <c r="K379" i="9" s="1"/>
  <c r="J375" i="9"/>
  <c r="K375" i="9" s="1"/>
  <c r="J371" i="9"/>
  <c r="K371" i="9" s="1"/>
  <c r="J367" i="9"/>
  <c r="K367" i="9" s="1"/>
  <c r="J363" i="9"/>
  <c r="K363" i="9" s="1"/>
  <c r="J359" i="9"/>
  <c r="K359" i="9" s="1"/>
  <c r="J355" i="9"/>
  <c r="K355" i="9" s="1"/>
  <c r="J351" i="9"/>
  <c r="K351" i="9" s="1"/>
  <c r="J347" i="9"/>
  <c r="K347" i="9" s="1"/>
  <c r="J343" i="9"/>
  <c r="K343" i="9" s="1"/>
  <c r="I338" i="9"/>
  <c r="J338" i="9"/>
  <c r="K338" i="9" s="1"/>
  <c r="I334" i="9"/>
  <c r="J334" i="9"/>
  <c r="K334" i="9" s="1"/>
  <c r="I330" i="9"/>
  <c r="J330" i="9"/>
  <c r="K330" i="9" s="1"/>
  <c r="I326" i="9"/>
  <c r="J326" i="9"/>
  <c r="K326" i="9" s="1"/>
  <c r="I322" i="9"/>
  <c r="J322" i="9"/>
  <c r="K322" i="9" s="1"/>
  <c r="I318" i="9"/>
  <c r="J318" i="9"/>
  <c r="K318" i="9" s="1"/>
  <c r="I314" i="9"/>
  <c r="J314" i="9"/>
  <c r="K314" i="9" s="1"/>
  <c r="I310" i="9"/>
  <c r="J310" i="9"/>
  <c r="K310" i="9" s="1"/>
  <c r="I306" i="9"/>
  <c r="J306" i="9"/>
  <c r="K306" i="9" s="1"/>
  <c r="I302" i="9"/>
  <c r="J302" i="9"/>
  <c r="K302" i="9" s="1"/>
  <c r="I298" i="9"/>
  <c r="J298" i="9"/>
  <c r="K298" i="9" s="1"/>
  <c r="I294" i="9"/>
  <c r="J294" i="9"/>
  <c r="K294" i="9" s="1"/>
  <c r="I290" i="9"/>
  <c r="J290" i="9"/>
  <c r="K290" i="9" s="1"/>
  <c r="I286" i="9"/>
  <c r="J286" i="9"/>
  <c r="K286" i="9" s="1"/>
  <c r="I282" i="9"/>
  <c r="J282" i="9"/>
  <c r="K282" i="9" s="1"/>
  <c r="I278" i="9"/>
  <c r="J278" i="9"/>
  <c r="K278" i="9" s="1"/>
  <c r="I274" i="9"/>
  <c r="J274" i="9"/>
  <c r="K274" i="9" s="1"/>
  <c r="I270" i="9"/>
  <c r="J270" i="9"/>
  <c r="K270" i="9" s="1"/>
  <c r="I266" i="9"/>
  <c r="J266" i="9"/>
  <c r="K266" i="9" s="1"/>
  <c r="I262" i="9"/>
  <c r="J262" i="9"/>
  <c r="K262" i="9" s="1"/>
  <c r="I258" i="9"/>
  <c r="J258" i="9"/>
  <c r="K258" i="9" s="1"/>
  <c r="I254" i="9"/>
  <c r="J254" i="9"/>
  <c r="K254" i="9" s="1"/>
  <c r="I250" i="9"/>
  <c r="J250" i="9"/>
  <c r="K250" i="9" s="1"/>
  <c r="I246" i="9"/>
  <c r="J246" i="9"/>
  <c r="K246" i="9" s="1"/>
  <c r="I242" i="9"/>
  <c r="J242" i="9"/>
  <c r="K242" i="9" s="1"/>
  <c r="I238" i="9"/>
  <c r="J238" i="9"/>
  <c r="K238" i="9" s="1"/>
  <c r="I234" i="9"/>
  <c r="J234" i="9"/>
  <c r="K234" i="9" s="1"/>
  <c r="I230" i="9"/>
  <c r="J230" i="9"/>
  <c r="K230" i="9" s="1"/>
  <c r="I226" i="9"/>
  <c r="J226" i="9"/>
  <c r="K226" i="9" s="1"/>
  <c r="I222" i="9"/>
  <c r="J222" i="9"/>
  <c r="K222" i="9" s="1"/>
  <c r="I218" i="9"/>
  <c r="J218" i="9"/>
  <c r="K218" i="9" s="1"/>
  <c r="I214" i="9"/>
  <c r="J214" i="9"/>
  <c r="K214" i="9" s="1"/>
  <c r="I210" i="9"/>
  <c r="J210" i="9"/>
  <c r="K210" i="9" s="1"/>
  <c r="I206" i="9"/>
  <c r="J206" i="9"/>
  <c r="K206" i="9" s="1"/>
  <c r="I202" i="9"/>
  <c r="J202" i="9"/>
  <c r="K202" i="9" s="1"/>
  <c r="I198" i="9"/>
  <c r="J198" i="9"/>
  <c r="K198" i="9" s="1"/>
  <c r="I194" i="9"/>
  <c r="J194" i="9"/>
  <c r="K194" i="9" s="1"/>
  <c r="I190" i="9"/>
  <c r="J190" i="9"/>
  <c r="K190" i="9" s="1"/>
  <c r="I186" i="9"/>
  <c r="J186" i="9"/>
  <c r="K186" i="9" s="1"/>
  <c r="I182" i="9"/>
  <c r="J182" i="9"/>
  <c r="K182" i="9" s="1"/>
  <c r="I178" i="9"/>
  <c r="J178" i="9"/>
  <c r="K178" i="9" s="1"/>
  <c r="I174" i="9"/>
  <c r="J174" i="9"/>
  <c r="K174" i="9" s="1"/>
  <c r="I170" i="9"/>
  <c r="J170" i="9"/>
  <c r="K170" i="9" s="1"/>
  <c r="I166" i="9"/>
  <c r="J166" i="9"/>
  <c r="K166" i="9" s="1"/>
  <c r="I162" i="9"/>
  <c r="J162" i="9"/>
  <c r="K162" i="9" s="1"/>
  <c r="I158" i="9"/>
  <c r="J158" i="9"/>
  <c r="K158" i="9" s="1"/>
  <c r="I154" i="9"/>
  <c r="J154" i="9"/>
  <c r="K154" i="9" s="1"/>
  <c r="I150" i="9"/>
  <c r="J150" i="9"/>
  <c r="K150" i="9" s="1"/>
  <c r="I146" i="9"/>
  <c r="J146" i="9"/>
  <c r="K146" i="9" s="1"/>
  <c r="I142" i="9"/>
  <c r="J142" i="9"/>
  <c r="K142" i="9" s="1"/>
  <c r="I138" i="9"/>
  <c r="J138" i="9"/>
  <c r="K138" i="9" s="1"/>
  <c r="I134" i="9"/>
  <c r="J134" i="9"/>
  <c r="K134" i="9" s="1"/>
  <c r="I130" i="9"/>
  <c r="J130" i="9"/>
  <c r="K130" i="9" s="1"/>
  <c r="I126" i="9"/>
  <c r="J126" i="9"/>
  <c r="K126" i="9" s="1"/>
  <c r="I122" i="9"/>
  <c r="J122" i="9"/>
  <c r="K122" i="9" s="1"/>
  <c r="I118" i="9"/>
  <c r="J118" i="9"/>
  <c r="K118" i="9" s="1"/>
  <c r="I114" i="9"/>
  <c r="J114" i="9"/>
  <c r="K114" i="9" s="1"/>
  <c r="I110" i="9"/>
  <c r="J110" i="9"/>
  <c r="K110" i="9" s="1"/>
  <c r="I106" i="9"/>
  <c r="J106" i="9"/>
  <c r="K106" i="9" s="1"/>
  <c r="I102" i="9"/>
  <c r="J102" i="9"/>
  <c r="K102" i="9" s="1"/>
  <c r="I98" i="9"/>
  <c r="J98" i="9"/>
  <c r="K98" i="9" s="1"/>
  <c r="I94" i="9"/>
  <c r="J94" i="9"/>
  <c r="K94" i="9" s="1"/>
  <c r="I90" i="9"/>
  <c r="J90" i="9"/>
  <c r="K90" i="9" s="1"/>
  <c r="I86" i="9"/>
  <c r="J86" i="9"/>
  <c r="K86" i="9" s="1"/>
  <c r="I82" i="9"/>
  <c r="J82" i="9"/>
  <c r="K82" i="9" s="1"/>
  <c r="I78" i="9"/>
  <c r="J78" i="9"/>
  <c r="K78" i="9" s="1"/>
  <c r="I74" i="9"/>
  <c r="J74" i="9"/>
  <c r="K74" i="9" s="1"/>
  <c r="I70" i="9"/>
  <c r="J70" i="9"/>
  <c r="K70" i="9" s="1"/>
  <c r="I66" i="9"/>
  <c r="J66" i="9"/>
  <c r="K66" i="9" s="1"/>
  <c r="I62" i="9"/>
  <c r="J62" i="9"/>
  <c r="K62" i="9" s="1"/>
  <c r="I58" i="9"/>
  <c r="J58" i="9"/>
  <c r="K58" i="9" s="1"/>
  <c r="I54" i="9"/>
  <c r="J54" i="9"/>
  <c r="K54" i="9" s="1"/>
  <c r="I50" i="9"/>
  <c r="J50" i="9"/>
  <c r="K50" i="9" s="1"/>
  <c r="I46" i="9"/>
  <c r="J46" i="9"/>
  <c r="K46" i="9" s="1"/>
  <c r="I42" i="9"/>
  <c r="J42" i="9"/>
  <c r="K42" i="9" s="1"/>
  <c r="I38" i="9"/>
  <c r="J38" i="9"/>
  <c r="K38" i="9" s="1"/>
  <c r="I34" i="9"/>
  <c r="J34" i="9"/>
  <c r="K34" i="9" s="1"/>
  <c r="I30" i="9"/>
  <c r="J30" i="9"/>
  <c r="K30" i="9" s="1"/>
  <c r="I26" i="9"/>
  <c r="J26" i="9"/>
  <c r="K26" i="9" s="1"/>
  <c r="I22" i="9"/>
  <c r="J22" i="9"/>
  <c r="K22" i="9" s="1"/>
  <c r="I18" i="9"/>
  <c r="J18" i="9"/>
  <c r="K18" i="9" s="1"/>
  <c r="I14" i="9"/>
  <c r="J14" i="9"/>
  <c r="K14" i="9" s="1"/>
  <c r="I10" i="9"/>
  <c r="J10" i="9"/>
  <c r="K10" i="9" s="1"/>
  <c r="I6" i="9"/>
  <c r="J6" i="9"/>
  <c r="K6" i="9" s="1"/>
  <c r="I2" i="9"/>
  <c r="J2" i="9"/>
  <c r="K2" i="9" s="1"/>
  <c r="J558" i="9"/>
  <c r="K558" i="9" s="1"/>
  <c r="J554" i="9"/>
  <c r="K554" i="9" s="1"/>
  <c r="J550" i="9"/>
  <c r="K550" i="9" s="1"/>
  <c r="J546" i="9"/>
  <c r="K546" i="9" s="1"/>
  <c r="J542" i="9"/>
  <c r="K542" i="9" s="1"/>
  <c r="J538" i="9"/>
  <c r="K538" i="9" s="1"/>
  <c r="J534" i="9"/>
  <c r="K534" i="9" s="1"/>
  <c r="J530" i="9"/>
  <c r="K530" i="9" s="1"/>
  <c r="J526" i="9"/>
  <c r="K526" i="9" s="1"/>
  <c r="J522" i="9"/>
  <c r="K522" i="9" s="1"/>
  <c r="J518" i="9"/>
  <c r="K518" i="9" s="1"/>
  <c r="J514" i="9"/>
  <c r="K514" i="9" s="1"/>
  <c r="J510" i="9"/>
  <c r="K510" i="9" s="1"/>
  <c r="J506" i="9"/>
  <c r="K506" i="9" s="1"/>
  <c r="J502" i="9"/>
  <c r="K502" i="9" s="1"/>
  <c r="J498" i="9"/>
  <c r="K498" i="9" s="1"/>
  <c r="J494" i="9"/>
  <c r="K494" i="9" s="1"/>
  <c r="J490" i="9"/>
  <c r="K490" i="9" s="1"/>
  <c r="J486" i="9"/>
  <c r="K486" i="9" s="1"/>
  <c r="J482" i="9"/>
  <c r="K482" i="9" s="1"/>
  <c r="J478" i="9"/>
  <c r="K478" i="9" s="1"/>
  <c r="J474" i="9"/>
  <c r="K474" i="9" s="1"/>
  <c r="J470" i="9"/>
  <c r="K470" i="9" s="1"/>
  <c r="J466" i="9"/>
  <c r="K466" i="9" s="1"/>
  <c r="J462" i="9"/>
  <c r="K462" i="9" s="1"/>
  <c r="J458" i="9"/>
  <c r="K458" i="9" s="1"/>
  <c r="J454" i="9"/>
  <c r="K454" i="9" s="1"/>
  <c r="J450" i="9"/>
  <c r="K450" i="9" s="1"/>
  <c r="J446" i="9"/>
  <c r="K446" i="9" s="1"/>
  <c r="J442" i="9"/>
  <c r="K442" i="9" s="1"/>
  <c r="J438" i="9"/>
  <c r="K438" i="9" s="1"/>
  <c r="J434" i="9"/>
  <c r="K434" i="9" s="1"/>
  <c r="J430" i="9"/>
  <c r="K430" i="9" s="1"/>
  <c r="J426" i="9"/>
  <c r="K426" i="9" s="1"/>
  <c r="J422" i="9"/>
  <c r="K422" i="9" s="1"/>
  <c r="J418" i="9"/>
  <c r="K418" i="9" s="1"/>
  <c r="J414" i="9"/>
  <c r="K414" i="9" s="1"/>
  <c r="J410" i="9"/>
  <c r="K410" i="9" s="1"/>
  <c r="J406" i="9"/>
  <c r="K406" i="9" s="1"/>
  <c r="J402" i="9"/>
  <c r="K402" i="9" s="1"/>
  <c r="J398" i="9"/>
  <c r="K398" i="9" s="1"/>
  <c r="J394" i="9"/>
  <c r="K394" i="9" s="1"/>
  <c r="J390" i="9"/>
  <c r="K390" i="9" s="1"/>
  <c r="J386" i="9"/>
  <c r="K386" i="9" s="1"/>
  <c r="J382" i="9"/>
  <c r="K382" i="9" s="1"/>
  <c r="J378" i="9"/>
  <c r="K378" i="9" s="1"/>
  <c r="J374" i="9"/>
  <c r="K374" i="9" s="1"/>
  <c r="J370" i="9"/>
  <c r="K370" i="9" s="1"/>
  <c r="J366" i="9"/>
  <c r="K366" i="9" s="1"/>
  <c r="J362" i="9"/>
  <c r="K362" i="9" s="1"/>
  <c r="J358" i="9"/>
  <c r="K358" i="9" s="1"/>
  <c r="J354" i="9"/>
  <c r="K354" i="9" s="1"/>
  <c r="J350" i="9"/>
  <c r="K350" i="9" s="1"/>
  <c r="J346" i="9"/>
  <c r="K346" i="9" s="1"/>
  <c r="I337" i="9"/>
  <c r="J337" i="9"/>
  <c r="K337" i="9" s="1"/>
  <c r="I333" i="9"/>
  <c r="J333" i="9"/>
  <c r="K333" i="9" s="1"/>
  <c r="I329" i="9"/>
  <c r="J329" i="9"/>
  <c r="K329" i="9" s="1"/>
  <c r="I325" i="9"/>
  <c r="J325" i="9"/>
  <c r="K325" i="9" s="1"/>
  <c r="I321" i="9"/>
  <c r="J321" i="9"/>
  <c r="K321" i="9" s="1"/>
  <c r="I317" i="9"/>
  <c r="J317" i="9"/>
  <c r="K317" i="9" s="1"/>
  <c r="I313" i="9"/>
  <c r="J313" i="9"/>
  <c r="K313" i="9" s="1"/>
  <c r="I309" i="9"/>
  <c r="J309" i="9"/>
  <c r="K309" i="9" s="1"/>
  <c r="I305" i="9"/>
  <c r="J305" i="9"/>
  <c r="K305" i="9" s="1"/>
  <c r="I301" i="9"/>
  <c r="J301" i="9"/>
  <c r="K301" i="9" s="1"/>
  <c r="I297" i="9"/>
  <c r="J297" i="9"/>
  <c r="K297" i="9" s="1"/>
  <c r="I293" i="9"/>
  <c r="J293" i="9"/>
  <c r="K293" i="9" s="1"/>
  <c r="I289" i="9"/>
  <c r="J289" i="9"/>
  <c r="K289" i="9" s="1"/>
  <c r="I285" i="9"/>
  <c r="J285" i="9"/>
  <c r="K285" i="9" s="1"/>
  <c r="I281" i="9"/>
  <c r="J281" i="9"/>
  <c r="K281" i="9" s="1"/>
  <c r="I277" i="9"/>
  <c r="J277" i="9"/>
  <c r="K277" i="9" s="1"/>
  <c r="I273" i="9"/>
  <c r="J273" i="9"/>
  <c r="K273" i="9" s="1"/>
  <c r="I269" i="9"/>
  <c r="J269" i="9"/>
  <c r="K269" i="9" s="1"/>
  <c r="I265" i="9"/>
  <c r="J265" i="9"/>
  <c r="K265" i="9" s="1"/>
  <c r="I261" i="9"/>
  <c r="J261" i="9"/>
  <c r="K261" i="9" s="1"/>
  <c r="I257" i="9"/>
  <c r="J257" i="9"/>
  <c r="K257" i="9" s="1"/>
  <c r="I253" i="9"/>
  <c r="J253" i="9"/>
  <c r="K253" i="9" s="1"/>
  <c r="I249" i="9"/>
  <c r="J249" i="9"/>
  <c r="K249" i="9" s="1"/>
  <c r="I245" i="9"/>
  <c r="J245" i="9"/>
  <c r="K245" i="9" s="1"/>
  <c r="I241" i="9"/>
  <c r="J241" i="9"/>
  <c r="K241" i="9" s="1"/>
  <c r="I237" i="9"/>
  <c r="J237" i="9"/>
  <c r="K237" i="9" s="1"/>
  <c r="I233" i="9"/>
  <c r="J233" i="9"/>
  <c r="K233" i="9" s="1"/>
  <c r="I229" i="9"/>
  <c r="J229" i="9"/>
  <c r="K229" i="9" s="1"/>
  <c r="I225" i="9"/>
  <c r="J225" i="9"/>
  <c r="K225" i="9" s="1"/>
  <c r="I221" i="9"/>
  <c r="J221" i="9"/>
  <c r="K221" i="9" s="1"/>
  <c r="I217" i="9"/>
  <c r="J217" i="9"/>
  <c r="K217" i="9" s="1"/>
  <c r="I213" i="9"/>
  <c r="J213" i="9"/>
  <c r="K213" i="9" s="1"/>
  <c r="I209" i="9"/>
  <c r="J209" i="9"/>
  <c r="K209" i="9" s="1"/>
  <c r="I205" i="9"/>
  <c r="J205" i="9"/>
  <c r="K205" i="9" s="1"/>
  <c r="I201" i="9"/>
  <c r="J201" i="9"/>
  <c r="K201" i="9" s="1"/>
  <c r="I197" i="9"/>
  <c r="J197" i="9"/>
  <c r="K197" i="9" s="1"/>
  <c r="I193" i="9"/>
  <c r="J193" i="9"/>
  <c r="K193" i="9" s="1"/>
  <c r="I189" i="9"/>
  <c r="J189" i="9"/>
  <c r="K189" i="9" s="1"/>
  <c r="I185" i="9"/>
  <c r="J185" i="9"/>
  <c r="K185" i="9" s="1"/>
  <c r="I181" i="9"/>
  <c r="J181" i="9"/>
  <c r="K181" i="9" s="1"/>
  <c r="I177" i="9"/>
  <c r="J177" i="9"/>
  <c r="K177" i="9" s="1"/>
  <c r="I173" i="9"/>
  <c r="J173" i="9"/>
  <c r="K173" i="9" s="1"/>
  <c r="I169" i="9"/>
  <c r="J169" i="9"/>
  <c r="K169" i="9" s="1"/>
  <c r="I165" i="9"/>
  <c r="J165" i="9"/>
  <c r="K165" i="9" s="1"/>
  <c r="I161" i="9"/>
  <c r="J161" i="9"/>
  <c r="K161" i="9" s="1"/>
  <c r="I157" i="9"/>
  <c r="J157" i="9"/>
  <c r="K157" i="9" s="1"/>
  <c r="I153" i="9"/>
  <c r="J153" i="9"/>
  <c r="K153" i="9" s="1"/>
  <c r="I149" i="9"/>
  <c r="J149" i="9"/>
  <c r="K149" i="9" s="1"/>
  <c r="I145" i="9"/>
  <c r="J145" i="9"/>
  <c r="K145" i="9" s="1"/>
  <c r="I141" i="9"/>
  <c r="J141" i="9"/>
  <c r="K141" i="9" s="1"/>
  <c r="I137" i="9"/>
  <c r="J137" i="9"/>
  <c r="K137" i="9" s="1"/>
  <c r="I133" i="9"/>
  <c r="J133" i="9"/>
  <c r="K133" i="9" s="1"/>
  <c r="I129" i="9"/>
  <c r="J129" i="9"/>
  <c r="K129" i="9" s="1"/>
  <c r="I125" i="9"/>
  <c r="J125" i="9"/>
  <c r="K125" i="9" s="1"/>
  <c r="I121" i="9"/>
  <c r="J121" i="9"/>
  <c r="K121" i="9" s="1"/>
  <c r="I117" i="9"/>
  <c r="J117" i="9"/>
  <c r="K117" i="9" s="1"/>
  <c r="I113" i="9"/>
  <c r="J113" i="9"/>
  <c r="K113" i="9" s="1"/>
  <c r="I109" i="9"/>
  <c r="J109" i="9"/>
  <c r="K109" i="9" s="1"/>
  <c r="I105" i="9"/>
  <c r="J105" i="9"/>
  <c r="K105" i="9" s="1"/>
  <c r="I101" i="9"/>
  <c r="J101" i="9"/>
  <c r="K101" i="9" s="1"/>
  <c r="I97" i="9"/>
  <c r="J97" i="9"/>
  <c r="K97" i="9" s="1"/>
  <c r="I93" i="9"/>
  <c r="J93" i="9"/>
  <c r="K93" i="9" s="1"/>
  <c r="I89" i="9"/>
  <c r="J89" i="9"/>
  <c r="K89" i="9" s="1"/>
  <c r="I85" i="9"/>
  <c r="J85" i="9"/>
  <c r="K85" i="9" s="1"/>
  <c r="I81" i="9"/>
  <c r="J81" i="9"/>
  <c r="K81" i="9" s="1"/>
  <c r="I77" i="9"/>
  <c r="J77" i="9"/>
  <c r="K77" i="9" s="1"/>
  <c r="I73" i="9"/>
  <c r="J73" i="9"/>
  <c r="K73" i="9" s="1"/>
  <c r="I69" i="9"/>
  <c r="J69" i="9"/>
  <c r="K69" i="9" s="1"/>
  <c r="I65" i="9"/>
  <c r="J65" i="9"/>
  <c r="K65" i="9" s="1"/>
  <c r="I61" i="9"/>
  <c r="J61" i="9"/>
  <c r="K61" i="9" s="1"/>
  <c r="I57" i="9"/>
  <c r="J57" i="9"/>
  <c r="K57" i="9" s="1"/>
  <c r="I53" i="9"/>
  <c r="J53" i="9"/>
  <c r="K53" i="9" s="1"/>
  <c r="I49" i="9"/>
  <c r="J49" i="9"/>
  <c r="K49" i="9" s="1"/>
  <c r="I45" i="9"/>
  <c r="J45" i="9"/>
  <c r="K45" i="9" s="1"/>
  <c r="I41" i="9"/>
  <c r="J41" i="9"/>
  <c r="K41" i="9" s="1"/>
  <c r="I37" i="9"/>
  <c r="J37" i="9"/>
  <c r="K37" i="9" s="1"/>
  <c r="I33" i="9"/>
  <c r="J33" i="9"/>
  <c r="K33" i="9" s="1"/>
  <c r="I29" i="9"/>
  <c r="J29" i="9"/>
  <c r="K29" i="9" s="1"/>
  <c r="I25" i="9"/>
  <c r="J25" i="9"/>
  <c r="K25" i="9" s="1"/>
  <c r="I21" i="9"/>
  <c r="J21" i="9"/>
  <c r="K21" i="9" s="1"/>
  <c r="I17" i="9"/>
  <c r="J17" i="9"/>
  <c r="K17" i="9" s="1"/>
  <c r="I13" i="9"/>
  <c r="J13" i="9"/>
  <c r="K13" i="9" s="1"/>
  <c r="I9" i="9"/>
  <c r="J9" i="9"/>
  <c r="K9" i="9" s="1"/>
  <c r="I5" i="9"/>
  <c r="J5" i="9"/>
  <c r="K5" i="9" s="1"/>
  <c r="J541" i="9"/>
  <c r="K541" i="9" s="1"/>
  <c r="J537" i="9"/>
  <c r="K537" i="9" s="1"/>
  <c r="J533" i="9"/>
  <c r="K533" i="9" s="1"/>
  <c r="J529" i="9"/>
  <c r="K529" i="9" s="1"/>
  <c r="J525" i="9"/>
  <c r="K525" i="9" s="1"/>
  <c r="J521" i="9"/>
  <c r="K521" i="9" s="1"/>
  <c r="J517" i="9"/>
  <c r="K517" i="9" s="1"/>
  <c r="J513" i="9"/>
  <c r="K513" i="9" s="1"/>
  <c r="J509" i="9"/>
  <c r="K509" i="9" s="1"/>
  <c r="J505" i="9"/>
  <c r="K505" i="9" s="1"/>
  <c r="J501" i="9"/>
  <c r="K501" i="9" s="1"/>
  <c r="J497" i="9"/>
  <c r="K497" i="9" s="1"/>
  <c r="J493" i="9"/>
  <c r="K493" i="9" s="1"/>
  <c r="J489" i="9"/>
  <c r="K489" i="9" s="1"/>
  <c r="J485" i="9"/>
  <c r="K485" i="9" s="1"/>
  <c r="J481" i="9"/>
  <c r="K481" i="9" s="1"/>
  <c r="J477" i="9"/>
  <c r="K477" i="9" s="1"/>
  <c r="J473" i="9"/>
  <c r="K473" i="9" s="1"/>
  <c r="J469" i="9"/>
  <c r="K469" i="9" s="1"/>
  <c r="J465" i="9"/>
  <c r="K465" i="9" s="1"/>
  <c r="J461" i="9"/>
  <c r="K461" i="9" s="1"/>
  <c r="J457" i="9"/>
  <c r="K457" i="9" s="1"/>
  <c r="J453" i="9"/>
  <c r="K453" i="9" s="1"/>
  <c r="J449" i="9"/>
  <c r="K449" i="9" s="1"/>
  <c r="J445" i="9"/>
  <c r="K445" i="9" s="1"/>
  <c r="J441" i="9"/>
  <c r="K441" i="9" s="1"/>
  <c r="J437" i="9"/>
  <c r="K437" i="9" s="1"/>
  <c r="J433" i="9"/>
  <c r="K433" i="9" s="1"/>
  <c r="J429" i="9"/>
  <c r="K429" i="9" s="1"/>
  <c r="J425" i="9"/>
  <c r="K425" i="9" s="1"/>
  <c r="J421" i="9"/>
  <c r="K421" i="9" s="1"/>
  <c r="J417" i="9"/>
  <c r="K417" i="9" s="1"/>
  <c r="J413" i="9"/>
  <c r="K413" i="9" s="1"/>
  <c r="J409" i="9"/>
  <c r="K409" i="9" s="1"/>
  <c r="J405" i="9"/>
  <c r="K405" i="9" s="1"/>
  <c r="J401" i="9"/>
  <c r="K401" i="9" s="1"/>
  <c r="J397" i="9"/>
  <c r="K397" i="9" s="1"/>
  <c r="J393" i="9"/>
  <c r="K393" i="9" s="1"/>
  <c r="J389" i="9"/>
  <c r="K389" i="9" s="1"/>
  <c r="J385" i="9"/>
  <c r="K385" i="9" s="1"/>
  <c r="J381" i="9"/>
  <c r="K381" i="9" s="1"/>
  <c r="J377" i="9"/>
  <c r="K377" i="9" s="1"/>
  <c r="J373" i="9"/>
  <c r="K373" i="9" s="1"/>
  <c r="J369" i="9"/>
  <c r="K369" i="9" s="1"/>
  <c r="J365" i="9"/>
  <c r="K365" i="9" s="1"/>
  <c r="J361" i="9"/>
  <c r="K361" i="9" s="1"/>
  <c r="J357" i="9"/>
  <c r="K357" i="9" s="1"/>
  <c r="J353" i="9"/>
  <c r="K353" i="9" s="1"/>
  <c r="J349" i="9"/>
  <c r="K349" i="9" s="1"/>
  <c r="J345" i="9"/>
  <c r="K345" i="9" s="1"/>
  <c r="J341" i="9"/>
  <c r="K341" i="9" s="1"/>
  <c r="H342" i="9"/>
  <c r="E3" i="2"/>
  <c r="E4" i="2"/>
  <c r="E5" i="2"/>
  <c r="E6" i="2"/>
  <c r="E7" i="2"/>
  <c r="E8" i="2"/>
  <c r="E9" i="2"/>
  <c r="E10" i="2"/>
  <c r="E11" i="2"/>
  <c r="E12" i="2"/>
  <c r="E2" i="2"/>
  <c r="I342" i="9" l="1"/>
  <c r="J342" i="9"/>
  <c r="K342" i="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C0F033-84D7-481D-A8E7-2963FE60ADEA}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1FA4AB6-350C-49A3-8155-99832DC856B8}" name="WorksheetConnection_Archivo_del_video_Excel_Avanzado_L16_FINAL.xlsx!tbl_CLIENTES" type="102" refreshedVersion="6" minRefreshableVersion="5">
    <extLst>
      <ext xmlns:x15="http://schemas.microsoft.com/office/spreadsheetml/2010/11/main" uri="{DE250136-89BD-433C-8126-D09CA5730AF9}">
        <x15:connection id="tbl_CLIENTES">
          <x15:rangePr sourceName="_xlcn.WorksheetConnection_Archivo_del_video_Excel_Avanzado_L16_FINAL.xlsxtbl_CLIENTES1"/>
        </x15:connection>
      </ext>
    </extLst>
  </connection>
  <connection id="3" xr16:uid="{65CB0807-6AA3-4EBD-8602-923B4BC83593}" name="WorksheetConnection_Archivo_del_video_Excel_Avanzado_L16_FINAL.xlsx!tbl_DESCUENTOS" type="102" refreshedVersion="6" minRefreshableVersion="5">
    <extLst>
      <ext xmlns:x15="http://schemas.microsoft.com/office/spreadsheetml/2010/11/main" uri="{DE250136-89BD-433C-8126-D09CA5730AF9}">
        <x15:connection id="tbl_DESCUENTOS">
          <x15:rangePr sourceName="_xlcn.WorksheetConnection_Archivo_del_video_Excel_Avanzado_L16_FINAL.xlsxtbl_DESCUENTOS1"/>
        </x15:connection>
      </ext>
    </extLst>
  </connection>
  <connection id="4" xr16:uid="{23F3DF04-3F4A-4E89-9367-94FD7EA69F5C}" name="WorksheetConnection_Archivo_del_video_Excel_Avanzado_L16_FINAL.xlsx!tbl_PAISES" type="102" refreshedVersion="6" minRefreshableVersion="5">
    <extLst>
      <ext xmlns:x15="http://schemas.microsoft.com/office/spreadsheetml/2010/11/main" uri="{DE250136-89BD-433C-8126-D09CA5730AF9}">
        <x15:connection id="tbl_PAISES">
          <x15:rangePr sourceName="_xlcn.WorksheetConnection_Archivo_del_video_Excel_Avanzado_L16_FINAL.xlsxtbl_PAISES1"/>
        </x15:connection>
      </ext>
    </extLst>
  </connection>
  <connection id="5" xr16:uid="{3E123332-FB27-42E0-A80C-2D0C53270BD9}" name="WorksheetConnection_Archivo_del_video_Excel_Avanzado_L16_FINAL.xlsx!tbl_PEDIDOS" type="102" refreshedVersion="6" minRefreshableVersion="5">
    <extLst>
      <ext xmlns:x15="http://schemas.microsoft.com/office/spreadsheetml/2010/11/main" uri="{DE250136-89BD-433C-8126-D09CA5730AF9}">
        <x15:connection id="tbl_PEDIDOS">
          <x15:rangePr sourceName="_xlcn.WorksheetConnection_Archivo_del_video_Excel_Avanzado_L16_FINAL.xlsxtbl_PEDIDOS1"/>
        </x15:connection>
      </ext>
    </extLst>
  </connection>
  <connection id="6" xr16:uid="{F681617A-4091-4F3B-B235-30AF70D856FD}" name="WorksheetConnection_Archivo_del_video_Excel_Avanzado_L16_FINAL.xlsx!tbl_PRODUCTOS" type="102" refreshedVersion="6" minRefreshableVersion="5">
    <extLst>
      <ext xmlns:x15="http://schemas.microsoft.com/office/spreadsheetml/2010/11/main" uri="{DE250136-89BD-433C-8126-D09CA5730AF9}">
        <x15:connection id="tbl_PRODUCTOS">
          <x15:rangePr sourceName="_xlcn.WorksheetConnection_Archivo_del_video_Excel_Avanzado_L16_FINAL.xlsxtbl_PRODUCTOS1"/>
        </x15:connection>
      </ext>
    </extLst>
  </connection>
  <connection id="7" xr16:uid="{39AE420B-79DF-4911-B6A2-C3C51621F833}" name="WorksheetConnection_Hoja3!$B$4:$C$10" type="102" refreshedVersion="6" minRefreshableVersion="5">
    <extLst>
      <ext xmlns:x15="http://schemas.microsoft.com/office/spreadsheetml/2010/11/main" uri="{DE250136-89BD-433C-8126-D09CA5730AF9}">
        <x15:connection id="Rango 1" autoDelete="1" usedByAddin="1">
          <x15:rangePr sourceName="_xlcn.WorksheetConnection_Hoja3B4C101"/>
        </x15:connection>
      </ext>
    </extLst>
  </connection>
</connections>
</file>

<file path=xl/sharedStrings.xml><?xml version="1.0" encoding="utf-8"?>
<sst xmlns="http://schemas.openxmlformats.org/spreadsheetml/2006/main" count="1236" uniqueCount="87">
  <si>
    <t>FECHA</t>
  </si>
  <si>
    <t>NOMBRE DEL CLIENTE</t>
  </si>
  <si>
    <t>NOMBRE PRODUCTO</t>
  </si>
  <si>
    <t>REF-01</t>
  </si>
  <si>
    <t>REF-02</t>
  </si>
  <si>
    <t>REF-04</t>
  </si>
  <si>
    <t>REF-05</t>
  </si>
  <si>
    <t>REF-06</t>
  </si>
  <si>
    <t>id_PAIS</t>
  </si>
  <si>
    <t>CIUDAD</t>
  </si>
  <si>
    <t>Jumbo</t>
  </si>
  <si>
    <t>Chile</t>
  </si>
  <si>
    <t>Santiago</t>
  </si>
  <si>
    <t>Éxito</t>
  </si>
  <si>
    <t>Colombia</t>
  </si>
  <si>
    <t>Bogotá</t>
  </si>
  <si>
    <t>Tottus</t>
  </si>
  <si>
    <t>Perú</t>
  </si>
  <si>
    <t>Lima</t>
  </si>
  <si>
    <t>Megamaxi</t>
  </si>
  <si>
    <t>Ecuador</t>
  </si>
  <si>
    <t>Quito</t>
  </si>
  <si>
    <t>Disco</t>
  </si>
  <si>
    <t>Uruguay</t>
  </si>
  <si>
    <t>Montevideo</t>
  </si>
  <si>
    <t>Jumbo/Easy</t>
  </si>
  <si>
    <t>Argentina</t>
  </si>
  <si>
    <t>Buenos Aires</t>
  </si>
  <si>
    <t>Unilago</t>
  </si>
  <si>
    <t>Ripley</t>
  </si>
  <si>
    <t>Concepción</t>
  </si>
  <si>
    <t>Ct Pal</t>
  </si>
  <si>
    <t>Infotect</t>
  </si>
  <si>
    <t>Falabella</t>
  </si>
  <si>
    <t>ID_PAIS</t>
  </si>
  <si>
    <t>Precio
($ USD)</t>
  </si>
  <si>
    <t>Iphone 9</t>
  </si>
  <si>
    <t>Galaxy S7</t>
  </si>
  <si>
    <t>Galaxy S8</t>
  </si>
  <si>
    <t>Motorola G2</t>
  </si>
  <si>
    <t>Motorola G3</t>
  </si>
  <si>
    <t>Iphone 10</t>
  </si>
  <si>
    <t>Galaxy S9</t>
  </si>
  <si>
    <t>Sony</t>
  </si>
  <si>
    <t>REF-03</t>
  </si>
  <si>
    <t>REF-07</t>
  </si>
  <si>
    <t>REF-08</t>
  </si>
  <si>
    <t>DISTRIBUIDOR</t>
  </si>
  <si>
    <t>Dist 1</t>
  </si>
  <si>
    <t>Dist 2</t>
  </si>
  <si>
    <t>CANTIDAD</t>
  </si>
  <si>
    <t>COD-02</t>
  </si>
  <si>
    <t>COD-01</t>
  </si>
  <si>
    <t>COD-05</t>
  </si>
  <si>
    <t>COD-03</t>
  </si>
  <si>
    <t>COD-04</t>
  </si>
  <si>
    <t>COD-06</t>
  </si>
  <si>
    <t>COD-07</t>
  </si>
  <si>
    <t>COD-08</t>
  </si>
  <si>
    <t>COD-09</t>
  </si>
  <si>
    <t>COD-010</t>
  </si>
  <si>
    <t>COD-011</t>
  </si>
  <si>
    <t>ID_PRODUCTOS</t>
  </si>
  <si>
    <t>ID_CLIENTES</t>
  </si>
  <si>
    <t>ID_PEDIDOS</t>
  </si>
  <si>
    <t>id_CLIENTE</t>
  </si>
  <si>
    <t>id_PRODUCTO</t>
  </si>
  <si>
    <t>DESCUENTO</t>
  </si>
  <si>
    <t>ID_PAIS_AÑO</t>
  </si>
  <si>
    <t>id_AÑO</t>
  </si>
  <si>
    <t>id_PAIS_AÑO</t>
  </si>
  <si>
    <t>PORC DESCUENTO</t>
  </si>
  <si>
    <t>Precio Unit</t>
  </si>
  <si>
    <t>Total Venta</t>
  </si>
  <si>
    <t>NOMBRE</t>
  </si>
  <si>
    <t>Nombre 1</t>
  </si>
  <si>
    <t>Nombre 2</t>
  </si>
  <si>
    <t>Nombre 3</t>
  </si>
  <si>
    <t>Nombre 4</t>
  </si>
  <si>
    <t>Nombre 5</t>
  </si>
  <si>
    <t>EDAD</t>
  </si>
  <si>
    <t>COLOMBIA</t>
  </si>
  <si>
    <t>PERÚ</t>
  </si>
  <si>
    <t>ECUADOR</t>
  </si>
  <si>
    <t>URUGUAY</t>
  </si>
  <si>
    <t>ARGENTINA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</si>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</sst>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40A]d&quot; de &quot;mmmm&quot; de &quot;yyyy;@"/>
    <numFmt numFmtId="165" formatCode="&quot;$&quot;\ #,##0.00"/>
    <numFmt numFmtId="166" formatCode="dd/mmm/yy"/>
    <numFmt numFmtId="167" formatCode="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1" fillId="3" borderId="0" xfId="0" applyFont="1" applyFill="1"/>
    <xf numFmtId="0" fontId="0" fillId="4" borderId="0" xfId="0" applyFill="1"/>
    <xf numFmtId="0" fontId="1" fillId="5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/>
    <xf numFmtId="0" fontId="1" fillId="6" borderId="0" xfId="0" applyFont="1" applyFill="1"/>
    <xf numFmtId="0" fontId="0" fillId="6" borderId="0" xfId="0" applyFill="1"/>
    <xf numFmtId="0" fontId="3" fillId="3" borderId="1" xfId="0" applyFont="1" applyFill="1" applyBorder="1"/>
    <xf numFmtId="0" fontId="3" fillId="4" borderId="1" xfId="0" applyFont="1" applyFill="1" applyBorder="1"/>
    <xf numFmtId="164" fontId="0" fillId="0" borderId="0" xfId="0" applyNumberFormat="1"/>
    <xf numFmtId="0" fontId="0" fillId="3" borderId="0" xfId="0" applyFill="1"/>
    <xf numFmtId="166" fontId="0" fillId="0" borderId="0" xfId="0" applyNumberFormat="1"/>
    <xf numFmtId="0" fontId="2" fillId="0" borderId="0" xfId="0" applyFont="1" applyAlignment="1">
      <alignment horizontal="center"/>
    </xf>
    <xf numFmtId="166" fontId="2" fillId="0" borderId="1" xfId="0" applyNumberFormat="1" applyFont="1" applyBorder="1"/>
    <xf numFmtId="49" fontId="2" fillId="0" borderId="0" xfId="0" applyNumberFormat="1" applyFont="1"/>
    <xf numFmtId="0" fontId="2" fillId="0" borderId="0" xfId="0" applyFont="1"/>
    <xf numFmtId="0" fontId="0" fillId="0" borderId="0" xfId="0" applyNumberFormat="1"/>
    <xf numFmtId="9" fontId="0" fillId="0" borderId="0" xfId="0" applyNumberFormat="1" applyFill="1"/>
    <xf numFmtId="0" fontId="0" fillId="7" borderId="0" xfId="0" applyFill="1"/>
    <xf numFmtId="0" fontId="4" fillId="0" borderId="1" xfId="0" applyFont="1" applyFill="1" applyBorder="1"/>
    <xf numFmtId="0" fontId="0" fillId="0" borderId="0" xfId="0" applyFill="1" applyAlignment="1">
      <alignment horizontal="center"/>
    </xf>
    <xf numFmtId="0" fontId="4" fillId="0" borderId="2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0" fontId="0" fillId="8" borderId="0" xfId="0" applyFill="1"/>
    <xf numFmtId="167" fontId="0" fillId="0" borderId="0" xfId="0" applyNumberFormat="1"/>
  </cellXfs>
  <cellStyles count="2">
    <cellStyle name="20% - Énfasis6" xfId="1" builtinId="50"/>
    <cellStyle name="Normal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numFmt numFmtId="165" formatCode="&quot;$&quot;\ #,##0.00"/>
    </dxf>
    <dxf>
      <fill>
        <patternFill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numFmt numFmtId="167" formatCode="&quot;$&quot;#,##0.0"/>
    </dxf>
    <dxf>
      <numFmt numFmtId="167" formatCode="&quot;$&quot;#,##0.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7" Type="http://schemas.openxmlformats.org/officeDocument/2006/relationships/externalLink" Target="externalLinks/externalLink1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35" Type="http://schemas.openxmlformats.org/officeDocument/2006/relationships/customXml" Target="../customXml/item22.xml"/><Relationship Id="rId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B4D21C-04A0-498D-9C23-A08782A5CC5A}" name="tbl_NO_RELACIONADA" displayName="tbl_NO_RELACIONADA" ref="B2:C7" totalsRowShown="0">
  <autoFilter ref="B2:C7" xr:uid="{6A9B7B6C-5CD2-44BB-9442-0222AD1910C0}"/>
  <tableColumns count="2">
    <tableColumn id="1" xr3:uid="{FBBE7ACA-7C6B-420A-BF4D-11E0F70DC33A}" name="NOMBRE"/>
    <tableColumn id="2" xr3:uid="{0389E8FA-E403-4F79-81CD-24191C40FC82}" name="E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D7C27E-1FD0-4C80-98EF-311BD7CBDC61}" name="tbl_PEDIDOS" displayName="tbl_PEDIDOS" ref="A1:K561" totalsRowShown="0">
  <autoFilter ref="A1:K561" xr:uid="{09122562-0D11-4671-8D25-5D438A124136}"/>
  <sortState xmlns:xlrd2="http://schemas.microsoft.com/office/spreadsheetml/2017/richdata2" ref="A2:E561">
    <sortCondition ref="A1"/>
  </sortState>
  <tableColumns count="11">
    <tableColumn id="1" xr3:uid="{EABEF676-6D42-4E14-8BDD-181CBD0AD231}" name="ID_PEDIDOS"/>
    <tableColumn id="2" xr3:uid="{EE81C78E-E58A-4952-8EC2-024A2CEFCCD6}" name="id_CLIENTE"/>
    <tableColumn id="3" xr3:uid="{9D8FABCD-8FC4-484B-BB6C-D533F7C5940D}" name="id_PRODUCTO"/>
    <tableColumn id="4" xr3:uid="{A0DD05AD-3909-4346-80A0-BED57C5EF827}" name="FECHA"/>
    <tableColumn id="5" xr3:uid="{DA8C3468-0557-482E-8127-D17F53832EA4}" name="CANTIDAD"/>
    <tableColumn id="6" xr3:uid="{4B5D56D5-0F5C-4FA7-A73A-770B8B437B31}" name="id_PAIS" dataDxfId="23">
      <calculatedColumnFormula>VLOOKUP(tbl_PEDIDOS[[#This Row],[id_CLIENTE]],tbl_CLIENTES[],3,0)</calculatedColumnFormula>
    </tableColumn>
    <tableColumn id="7" xr3:uid="{A714CF6C-8206-47B8-A845-3B4834ABBDCA}" name="id_AÑO" dataDxfId="22">
      <calculatedColumnFormula>YEAR(tbl_PEDIDOS[[#This Row],[FECHA]])</calculatedColumnFormula>
    </tableColumn>
    <tableColumn id="8" xr3:uid="{B18AED2A-674C-421F-8005-1FBBEBAC27C7}" name="id_PAIS_AÑO" dataDxfId="21">
      <calculatedColumnFormula>tbl_PEDIDOS[[#This Row],[id_PAIS]]&amp;tbl_PEDIDOS[[#This Row],[id_AÑO]]</calculatedColumnFormula>
    </tableColumn>
    <tableColumn id="9" xr3:uid="{05069AEE-DCCD-489B-9F28-81E66F3D1677}" name="PORC DESCUENTO" dataDxfId="20">
      <calculatedColumnFormula>VLOOKUP(tbl_PEDIDOS[[#This Row],[id_PAIS_AÑO]],tbl_DESCUENTOS[],4,0)</calculatedColumnFormula>
    </tableColumn>
    <tableColumn id="12" xr3:uid="{6EDD1721-032E-46FE-B9F3-4507E0BA0A45}" name="Precio Unit" dataDxfId="19">
      <calculatedColumnFormula>VLOOKUP(tbl_PEDIDOS[[#This Row],[id_PRODUCTO]],tbl_PRODUCTOS[],3,0)*(1-VLOOKUP(tbl_PEDIDOS[[#This Row],[id_PAIS_AÑO]],tbl_DESCUENTOS[],4,0))</calculatedColumnFormula>
    </tableColumn>
    <tableColumn id="13" xr3:uid="{CAEE9BA0-D942-45A6-A846-B46A04F596A8}" name="Total Venta" dataDxfId="18">
      <calculatedColumnFormula>tbl_PEDIDOS[[#This Row],[CANTIDAD]]*tbl_PEDIDOS[[#This Row],[Precio Unit]]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LIENTES" displayName="tbl_CLIENTES" ref="A1:E12" totalsRowShown="0" headerRowDxfId="17" headerRowCellStyle="20% - Énfasis6" dataCellStyle="20% - Énfasis6">
  <autoFilter ref="A1:E12" xr:uid="{00000000-0009-0000-0100-000002000000}"/>
  <tableColumns count="5">
    <tableColumn id="1" xr3:uid="{00000000-0010-0000-0100-000001000000}" name="ID_CLIENTES" dataDxfId="16"/>
    <tableColumn id="2" xr3:uid="{00000000-0010-0000-0100-000002000000}" name="NOMBRE DEL CLIENTE" dataDxfId="15"/>
    <tableColumn id="3" xr3:uid="{00000000-0010-0000-0100-000003000000}" name="id_PAIS" dataDxfId="14"/>
    <tableColumn id="4" xr3:uid="{00000000-0010-0000-0100-000004000000}" name="CIUDAD" dataDxfId="13"/>
    <tableColumn id="5" xr3:uid="{00000000-0010-0000-0100-000005000000}" name="DISTRIBUIDOR" dataDxfId="12" dataCellStyle="20% - Énfasis6">
      <calculatedColumnFormula>VLOOKUP(tbl_CLIENTES[[#This Row],[id_PAIS]],tbl_PAISES[#Data],2,0)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PRODUCTOS" displayName="tbl_PRODUCTOS" ref="A1:C9" totalsRowShown="0" headerRowDxfId="11">
  <autoFilter ref="A1:C9" xr:uid="{00000000-0009-0000-0100-000004000000}"/>
  <tableColumns count="3">
    <tableColumn id="1" xr3:uid="{00000000-0010-0000-0300-000001000000}" name="ID_PRODUCTOS"/>
    <tableColumn id="2" xr3:uid="{00000000-0010-0000-0300-000002000000}" name="NOMBRE PRODUCTO"/>
    <tableColumn id="3" xr3:uid="{00000000-0010-0000-0300-000003000000}" name="Precio_x000a_($ USD)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PAISES" displayName="tbl_PAISES" ref="A1:B7" totalsRowShown="0" headerRowDxfId="9" dataDxfId="8">
  <autoFilter ref="A1:B7" xr:uid="{00000000-0009-0000-0100-000003000000}"/>
  <tableColumns count="2">
    <tableColumn id="1" xr3:uid="{00000000-0010-0000-0200-000001000000}" name="ID_PAIS" dataDxfId="7"/>
    <tableColumn id="2" xr3:uid="{00000000-0010-0000-0200-000002000000}" name="DISTRIBUIDOR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3DB6AFC-5F1F-4875-925F-7F42D8D15521}" name="tbl_DESCUENTOS" displayName="tbl_DESCUENTOS" ref="A1:D13" totalsRowShown="0" headerRowDxfId="5" dataDxfId="4">
  <autoFilter ref="A1:D13" xr:uid="{B736E5DD-59AF-4747-AB13-5C9FD954EE16}"/>
  <tableColumns count="4">
    <tableColumn id="1" xr3:uid="{737C9718-CA4E-4D13-9C0E-1A058504063F}" name="ID_PAIS_AÑO" dataDxfId="3">
      <calculatedColumnFormula>tbl_DESCUENTOS[[#This Row],[id_PAIS]]&amp;tbl_DESCUENTOS[[#This Row],[id_AÑO]]</calculatedColumnFormula>
    </tableColumn>
    <tableColumn id="5" xr3:uid="{746204BD-6260-47D8-8881-3B5F4A4AA20F}" name="id_PAIS" dataDxfId="2"/>
    <tableColumn id="2" xr3:uid="{39CE5F99-FC10-4C10-9E7B-F0C89CD93FC8}" name="id_AÑO" dataDxfId="1"/>
    <tableColumn id="4" xr3:uid="{4D86883B-5347-400C-8DC4-8EC32E6D8B21}" name="DESCUE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A1CA-1FB2-423A-B31C-F4ED2B4EB7F0}">
  <dimension ref="B2:C7"/>
  <sheetViews>
    <sheetView tabSelected="1" workbookViewId="0">
      <selection activeCell="B2" sqref="B2"/>
    </sheetView>
  </sheetViews>
  <sheetFormatPr baseColWidth="10" defaultRowHeight="15" x14ac:dyDescent="0.25"/>
  <sheetData>
    <row r="2" spans="2:3" x14ac:dyDescent="0.25">
      <c r="B2" t="s">
        <v>74</v>
      </c>
      <c r="C2" t="s">
        <v>80</v>
      </c>
    </row>
    <row r="3" spans="2:3" x14ac:dyDescent="0.25">
      <c r="B3" t="s">
        <v>75</v>
      </c>
      <c r="C3">
        <v>28</v>
      </c>
    </row>
    <row r="4" spans="2:3" x14ac:dyDescent="0.25">
      <c r="B4" t="s">
        <v>76</v>
      </c>
      <c r="C4">
        <v>34</v>
      </c>
    </row>
    <row r="5" spans="2:3" x14ac:dyDescent="0.25">
      <c r="B5" t="s">
        <v>77</v>
      </c>
      <c r="C5">
        <v>22</v>
      </c>
    </row>
    <row r="6" spans="2:3" x14ac:dyDescent="0.25">
      <c r="B6" t="s">
        <v>78</v>
      </c>
      <c r="C6">
        <v>29</v>
      </c>
    </row>
    <row r="7" spans="2:3" x14ac:dyDescent="0.25">
      <c r="B7" t="s">
        <v>79</v>
      </c>
      <c r="C7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77B7-9FDA-44AC-9297-9E1B1979CC89}">
  <sheetPr>
    <tabColor theme="8" tint="-0.249977111117893"/>
  </sheetPr>
  <dimension ref="A1:K1360"/>
  <sheetViews>
    <sheetView workbookViewId="0">
      <selection sqref="A1:K561"/>
    </sheetView>
  </sheetViews>
  <sheetFormatPr baseColWidth="10" defaultRowHeight="15" x14ac:dyDescent="0.25"/>
  <cols>
    <col min="1" max="1" width="13.7109375" customWidth="1"/>
    <col min="2" max="2" width="13.140625" customWidth="1"/>
    <col min="3" max="3" width="16.7109375" customWidth="1"/>
    <col min="4" max="4" width="10.5703125" customWidth="1"/>
    <col min="5" max="5" width="12.7109375" customWidth="1"/>
    <col min="8" max="8" width="15.140625" bestFit="1" customWidth="1"/>
    <col min="9" max="9" width="19.42578125" bestFit="1" customWidth="1"/>
    <col min="10" max="10" width="17" customWidth="1"/>
    <col min="11" max="11" width="13.42578125" bestFit="1" customWidth="1"/>
  </cols>
  <sheetData>
    <row r="1" spans="1:11" x14ac:dyDescent="0.25">
      <c r="A1" t="s">
        <v>64</v>
      </c>
      <c r="B1" s="10" t="s">
        <v>65</v>
      </c>
      <c r="C1" s="11" t="s">
        <v>66</v>
      </c>
      <c r="D1" t="s">
        <v>0</v>
      </c>
      <c r="E1" t="s">
        <v>50</v>
      </c>
      <c r="F1" t="s">
        <v>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</row>
    <row r="2" spans="1:11" x14ac:dyDescent="0.25">
      <c r="A2" s="15">
        <v>1</v>
      </c>
      <c r="B2" s="17" t="s">
        <v>51</v>
      </c>
      <c r="C2" s="18" t="s">
        <v>4</v>
      </c>
      <c r="D2" s="16">
        <v>43115</v>
      </c>
      <c r="E2" s="15">
        <v>36</v>
      </c>
      <c r="F2" t="str">
        <f>VLOOKUP(tbl_PEDIDOS[[#This Row],[id_CLIENTE]],tbl_CLIENTES[],3,0)</f>
        <v>Colombia</v>
      </c>
      <c r="G2">
        <f>YEAR(tbl_PEDIDOS[[#This Row],[FECHA]])</f>
        <v>2018</v>
      </c>
      <c r="H2" t="str">
        <f>tbl_PEDIDOS[[#This Row],[id_PAIS]]&amp;tbl_PEDIDOS[[#This Row],[id_AÑO]]</f>
        <v>Colombia2018</v>
      </c>
      <c r="I2" s="19">
        <f>VLOOKUP(tbl_PEDIDOS[[#This Row],[id_PAIS_AÑO]],tbl_DESCUENTOS[],4,0)</f>
        <v>0.15</v>
      </c>
      <c r="J2" s="28">
        <f>VLOOKUP(tbl_PEDIDOS[[#This Row],[id_PRODUCTO]],tbl_PRODUCTOS[],3,0)*(1-VLOOKUP(tbl_PEDIDOS[[#This Row],[id_PAIS_AÑO]],tbl_DESCUENTOS[],4,0))</f>
        <v>833</v>
      </c>
      <c r="K2" s="28">
        <f>tbl_PEDIDOS[[#This Row],[CANTIDAD]]*tbl_PEDIDOS[[#This Row],[Precio Unit]]</f>
        <v>29988</v>
      </c>
    </row>
    <row r="3" spans="1:11" x14ac:dyDescent="0.25">
      <c r="A3" s="15">
        <v>2</v>
      </c>
      <c r="B3" s="17" t="s">
        <v>51</v>
      </c>
      <c r="C3" s="18" t="s">
        <v>5</v>
      </c>
      <c r="D3" s="16">
        <v>43115</v>
      </c>
      <c r="E3" s="15">
        <v>12</v>
      </c>
      <c r="F3" t="str">
        <f>VLOOKUP(tbl_PEDIDOS[[#This Row],[id_CLIENTE]],tbl_CLIENTES[],3,0)</f>
        <v>Colombia</v>
      </c>
      <c r="G3">
        <f>YEAR(tbl_PEDIDOS[[#This Row],[FECHA]])</f>
        <v>2018</v>
      </c>
      <c r="H3" t="str">
        <f>tbl_PEDIDOS[[#This Row],[id_PAIS]]&amp;tbl_PEDIDOS[[#This Row],[id_AÑO]]</f>
        <v>Colombia2018</v>
      </c>
      <c r="I3" s="19">
        <f>VLOOKUP(tbl_PEDIDOS[[#This Row],[id_PAIS_AÑO]],tbl_DESCUENTOS[],4,0)</f>
        <v>0.15</v>
      </c>
      <c r="J3" s="28">
        <f>VLOOKUP(tbl_PEDIDOS[[#This Row],[id_PRODUCTO]],tbl_PRODUCTOS[],3,0)*(1-VLOOKUP(tbl_PEDIDOS[[#This Row],[id_PAIS_AÑO]],tbl_DESCUENTOS[],4,0))</f>
        <v>646</v>
      </c>
      <c r="K3" s="28">
        <f>tbl_PEDIDOS[[#This Row],[CANTIDAD]]*tbl_PEDIDOS[[#This Row],[Precio Unit]]</f>
        <v>7752</v>
      </c>
    </row>
    <row r="4" spans="1:11" x14ac:dyDescent="0.25">
      <c r="A4" s="15">
        <v>3</v>
      </c>
      <c r="B4" s="17" t="s">
        <v>52</v>
      </c>
      <c r="C4" s="18" t="s">
        <v>4</v>
      </c>
      <c r="D4" s="16">
        <v>43115</v>
      </c>
      <c r="E4" s="15">
        <v>12</v>
      </c>
      <c r="F4" t="str">
        <f>VLOOKUP(tbl_PEDIDOS[[#This Row],[id_CLIENTE]],tbl_CLIENTES[],3,0)</f>
        <v>Chile</v>
      </c>
      <c r="G4">
        <f>YEAR(tbl_PEDIDOS[[#This Row],[FECHA]])</f>
        <v>2018</v>
      </c>
      <c r="H4" t="str">
        <f>tbl_PEDIDOS[[#This Row],[id_PAIS]]&amp;tbl_PEDIDOS[[#This Row],[id_AÑO]]</f>
        <v>Chile2018</v>
      </c>
      <c r="I4" s="19">
        <f>VLOOKUP(tbl_PEDIDOS[[#This Row],[id_PAIS_AÑO]],tbl_DESCUENTOS[],4,0)</f>
        <v>0.12</v>
      </c>
      <c r="J4" s="28">
        <f>VLOOKUP(tbl_PEDIDOS[[#This Row],[id_PRODUCTO]],tbl_PRODUCTOS[],3,0)*(1-VLOOKUP(tbl_PEDIDOS[[#This Row],[id_PAIS_AÑO]],tbl_DESCUENTOS[],4,0))</f>
        <v>862.4</v>
      </c>
      <c r="K4" s="28">
        <f>tbl_PEDIDOS[[#This Row],[CANTIDAD]]*tbl_PEDIDOS[[#This Row],[Precio Unit]]</f>
        <v>10348.799999999999</v>
      </c>
    </row>
    <row r="5" spans="1:11" x14ac:dyDescent="0.25">
      <c r="A5" s="15">
        <v>4</v>
      </c>
      <c r="B5" s="17" t="s">
        <v>52</v>
      </c>
      <c r="C5" s="18" t="s">
        <v>5</v>
      </c>
      <c r="D5" s="16">
        <v>43115</v>
      </c>
      <c r="E5" s="15">
        <v>24</v>
      </c>
      <c r="F5" t="str">
        <f>VLOOKUP(tbl_PEDIDOS[[#This Row],[id_CLIENTE]],tbl_CLIENTES[],3,0)</f>
        <v>Chile</v>
      </c>
      <c r="G5">
        <f>YEAR(tbl_PEDIDOS[[#This Row],[FECHA]])</f>
        <v>2018</v>
      </c>
      <c r="H5" t="str">
        <f>tbl_PEDIDOS[[#This Row],[id_PAIS]]&amp;tbl_PEDIDOS[[#This Row],[id_AÑO]]</f>
        <v>Chile2018</v>
      </c>
      <c r="I5" s="19">
        <f>VLOOKUP(tbl_PEDIDOS[[#This Row],[id_PAIS_AÑO]],tbl_DESCUENTOS[],4,0)</f>
        <v>0.12</v>
      </c>
      <c r="J5" s="28">
        <f>VLOOKUP(tbl_PEDIDOS[[#This Row],[id_PRODUCTO]],tbl_PRODUCTOS[],3,0)*(1-VLOOKUP(tbl_PEDIDOS[[#This Row],[id_PAIS_AÑO]],tbl_DESCUENTOS[],4,0))</f>
        <v>668.8</v>
      </c>
      <c r="K5" s="28">
        <f>tbl_PEDIDOS[[#This Row],[CANTIDAD]]*tbl_PEDIDOS[[#This Row],[Precio Unit]]</f>
        <v>16051.199999999999</v>
      </c>
    </row>
    <row r="6" spans="1:11" x14ac:dyDescent="0.25">
      <c r="A6" s="15">
        <v>5</v>
      </c>
      <c r="B6" s="17" t="s">
        <v>52</v>
      </c>
      <c r="C6" s="18" t="s">
        <v>6</v>
      </c>
      <c r="D6" s="16">
        <v>43115</v>
      </c>
      <c r="E6" s="15">
        <v>18</v>
      </c>
      <c r="F6" t="str">
        <f>VLOOKUP(tbl_PEDIDOS[[#This Row],[id_CLIENTE]],tbl_CLIENTES[],3,0)</f>
        <v>Chile</v>
      </c>
      <c r="G6">
        <f>YEAR(tbl_PEDIDOS[[#This Row],[FECHA]])</f>
        <v>2018</v>
      </c>
      <c r="H6" t="str">
        <f>tbl_PEDIDOS[[#This Row],[id_PAIS]]&amp;tbl_PEDIDOS[[#This Row],[id_AÑO]]</f>
        <v>Chile2018</v>
      </c>
      <c r="I6" s="19">
        <f>VLOOKUP(tbl_PEDIDOS[[#This Row],[id_PAIS_AÑO]],tbl_DESCUENTOS[],4,0)</f>
        <v>0.12</v>
      </c>
      <c r="J6" s="28">
        <f>VLOOKUP(tbl_PEDIDOS[[#This Row],[id_PRODUCTO]],tbl_PRODUCTOS[],3,0)*(1-VLOOKUP(tbl_PEDIDOS[[#This Row],[id_PAIS_AÑO]],tbl_DESCUENTOS[],4,0))</f>
        <v>739.2</v>
      </c>
      <c r="K6" s="28">
        <f>tbl_PEDIDOS[[#This Row],[CANTIDAD]]*tbl_PEDIDOS[[#This Row],[Precio Unit]]</f>
        <v>13305.6</v>
      </c>
    </row>
    <row r="7" spans="1:11" x14ac:dyDescent="0.25">
      <c r="A7" s="15">
        <v>6</v>
      </c>
      <c r="B7" s="17" t="s">
        <v>53</v>
      </c>
      <c r="C7" s="18" t="s">
        <v>3</v>
      </c>
      <c r="D7" s="16">
        <v>43115</v>
      </c>
      <c r="E7" s="15">
        <v>12</v>
      </c>
      <c r="F7" t="str">
        <f>VLOOKUP(tbl_PEDIDOS[[#This Row],[id_CLIENTE]],tbl_CLIENTES[],3,0)</f>
        <v>Uruguay</v>
      </c>
      <c r="G7">
        <f>YEAR(tbl_PEDIDOS[[#This Row],[FECHA]])</f>
        <v>2018</v>
      </c>
      <c r="H7" t="str">
        <f>tbl_PEDIDOS[[#This Row],[id_PAIS]]&amp;tbl_PEDIDOS[[#This Row],[id_AÑO]]</f>
        <v>Uruguay2018</v>
      </c>
      <c r="I7" s="19">
        <f>VLOOKUP(tbl_PEDIDOS[[#This Row],[id_PAIS_AÑO]],tbl_DESCUENTOS[],4,0)</f>
        <v>0.02</v>
      </c>
      <c r="J7" s="28">
        <f>VLOOKUP(tbl_PEDIDOS[[#This Row],[id_PRODUCTO]],tbl_PRODUCTOS[],3,0)*(1-VLOOKUP(tbl_PEDIDOS[[#This Row],[id_PAIS_AÑO]],tbl_DESCUENTOS[],4,0))</f>
        <v>735</v>
      </c>
      <c r="K7" s="28">
        <f>tbl_PEDIDOS[[#This Row],[CANTIDAD]]*tbl_PEDIDOS[[#This Row],[Precio Unit]]</f>
        <v>8820</v>
      </c>
    </row>
    <row r="8" spans="1:11" x14ac:dyDescent="0.25">
      <c r="A8" s="15">
        <v>7</v>
      </c>
      <c r="B8" s="17" t="s">
        <v>53</v>
      </c>
      <c r="C8" s="18" t="s">
        <v>4</v>
      </c>
      <c r="D8" s="16">
        <v>43115</v>
      </c>
      <c r="E8" s="15">
        <v>18</v>
      </c>
      <c r="F8" t="str">
        <f>VLOOKUP(tbl_PEDIDOS[[#This Row],[id_CLIENTE]],tbl_CLIENTES[],3,0)</f>
        <v>Uruguay</v>
      </c>
      <c r="G8">
        <f>YEAR(tbl_PEDIDOS[[#This Row],[FECHA]])</f>
        <v>2018</v>
      </c>
      <c r="H8" t="str">
        <f>tbl_PEDIDOS[[#This Row],[id_PAIS]]&amp;tbl_PEDIDOS[[#This Row],[id_AÑO]]</f>
        <v>Uruguay2018</v>
      </c>
      <c r="I8" s="19">
        <f>VLOOKUP(tbl_PEDIDOS[[#This Row],[id_PAIS_AÑO]],tbl_DESCUENTOS[],4,0)</f>
        <v>0.02</v>
      </c>
      <c r="J8" s="28">
        <f>VLOOKUP(tbl_PEDIDOS[[#This Row],[id_PRODUCTO]],tbl_PRODUCTOS[],3,0)*(1-VLOOKUP(tbl_PEDIDOS[[#This Row],[id_PAIS_AÑO]],tbl_DESCUENTOS[],4,0))</f>
        <v>960.4</v>
      </c>
      <c r="K8" s="28">
        <f>tbl_PEDIDOS[[#This Row],[CANTIDAD]]*tbl_PEDIDOS[[#This Row],[Precio Unit]]</f>
        <v>17287.2</v>
      </c>
    </row>
    <row r="9" spans="1:11" x14ac:dyDescent="0.25">
      <c r="A9" s="15">
        <v>8</v>
      </c>
      <c r="B9" s="17" t="s">
        <v>54</v>
      </c>
      <c r="C9" s="18" t="s">
        <v>44</v>
      </c>
      <c r="D9" s="16">
        <v>43115</v>
      </c>
      <c r="E9" s="15">
        <v>24</v>
      </c>
      <c r="F9" t="str">
        <f>VLOOKUP(tbl_PEDIDOS[[#This Row],[id_CLIENTE]],tbl_CLIENTES[],3,0)</f>
        <v>Perú</v>
      </c>
      <c r="G9">
        <f>YEAR(tbl_PEDIDOS[[#This Row],[FECHA]])</f>
        <v>2018</v>
      </c>
      <c r="H9" t="str">
        <f>tbl_PEDIDOS[[#This Row],[id_PAIS]]&amp;tbl_PEDIDOS[[#This Row],[id_AÑO]]</f>
        <v>Perú2018</v>
      </c>
      <c r="I9" s="19">
        <f>VLOOKUP(tbl_PEDIDOS[[#This Row],[id_PAIS_AÑO]],tbl_DESCUENTOS[],4,0)</f>
        <v>0.05</v>
      </c>
      <c r="J9" s="28">
        <f>VLOOKUP(tbl_PEDIDOS[[#This Row],[id_PRODUCTO]],tbl_PRODUCTOS[],3,0)*(1-VLOOKUP(tbl_PEDIDOS[[#This Row],[id_PAIS_AÑO]],tbl_DESCUENTOS[],4,0))</f>
        <v>636.5</v>
      </c>
      <c r="K9" s="28">
        <f>tbl_PEDIDOS[[#This Row],[CANTIDAD]]*tbl_PEDIDOS[[#This Row],[Precio Unit]]</f>
        <v>15276</v>
      </c>
    </row>
    <row r="10" spans="1:11" x14ac:dyDescent="0.25">
      <c r="A10" s="15">
        <v>9</v>
      </c>
      <c r="B10" s="17" t="s">
        <v>54</v>
      </c>
      <c r="C10" s="18" t="s">
        <v>5</v>
      </c>
      <c r="D10" s="16">
        <v>43115</v>
      </c>
      <c r="E10" s="15">
        <v>12</v>
      </c>
      <c r="F10" t="str">
        <f>VLOOKUP(tbl_PEDIDOS[[#This Row],[id_CLIENTE]],tbl_CLIENTES[],3,0)</f>
        <v>Perú</v>
      </c>
      <c r="G10">
        <f>YEAR(tbl_PEDIDOS[[#This Row],[FECHA]])</f>
        <v>2018</v>
      </c>
      <c r="H10" t="str">
        <f>tbl_PEDIDOS[[#This Row],[id_PAIS]]&amp;tbl_PEDIDOS[[#This Row],[id_AÑO]]</f>
        <v>Perú2018</v>
      </c>
      <c r="I10" s="19">
        <f>VLOOKUP(tbl_PEDIDOS[[#This Row],[id_PAIS_AÑO]],tbl_DESCUENTOS[],4,0)</f>
        <v>0.05</v>
      </c>
      <c r="J10" s="28">
        <f>VLOOKUP(tbl_PEDIDOS[[#This Row],[id_PRODUCTO]],tbl_PRODUCTOS[],3,0)*(1-VLOOKUP(tbl_PEDIDOS[[#This Row],[id_PAIS_AÑO]],tbl_DESCUENTOS[],4,0))</f>
        <v>722</v>
      </c>
      <c r="K10" s="28">
        <f>tbl_PEDIDOS[[#This Row],[CANTIDAD]]*tbl_PEDIDOS[[#This Row],[Precio Unit]]</f>
        <v>8664</v>
      </c>
    </row>
    <row r="11" spans="1:11" x14ac:dyDescent="0.25">
      <c r="A11" s="15">
        <v>10</v>
      </c>
      <c r="B11" s="17" t="s">
        <v>54</v>
      </c>
      <c r="C11" s="18" t="s">
        <v>6</v>
      </c>
      <c r="D11" s="16">
        <v>43146</v>
      </c>
      <c r="E11" s="15">
        <v>24</v>
      </c>
      <c r="F11" t="str">
        <f>VLOOKUP(tbl_PEDIDOS[[#This Row],[id_CLIENTE]],tbl_CLIENTES[],3,0)</f>
        <v>Perú</v>
      </c>
      <c r="G11">
        <f>YEAR(tbl_PEDIDOS[[#This Row],[FECHA]])</f>
        <v>2018</v>
      </c>
      <c r="H11" t="str">
        <f>tbl_PEDIDOS[[#This Row],[id_PAIS]]&amp;tbl_PEDIDOS[[#This Row],[id_AÑO]]</f>
        <v>Perú2018</v>
      </c>
      <c r="I11" s="19">
        <f>VLOOKUP(tbl_PEDIDOS[[#This Row],[id_PAIS_AÑO]],tbl_DESCUENTOS[],4,0)</f>
        <v>0.05</v>
      </c>
      <c r="J11" s="28">
        <f>VLOOKUP(tbl_PEDIDOS[[#This Row],[id_PRODUCTO]],tbl_PRODUCTOS[],3,0)*(1-VLOOKUP(tbl_PEDIDOS[[#This Row],[id_PAIS_AÑO]],tbl_DESCUENTOS[],4,0))</f>
        <v>798</v>
      </c>
      <c r="K11" s="28">
        <f>tbl_PEDIDOS[[#This Row],[CANTIDAD]]*tbl_PEDIDOS[[#This Row],[Precio Unit]]</f>
        <v>19152</v>
      </c>
    </row>
    <row r="12" spans="1:11" x14ac:dyDescent="0.25">
      <c r="A12" s="15">
        <v>11</v>
      </c>
      <c r="B12" s="17" t="s">
        <v>54</v>
      </c>
      <c r="C12" s="18" t="s">
        <v>45</v>
      </c>
      <c r="D12" s="16">
        <v>43146</v>
      </c>
      <c r="E12" s="15">
        <v>24</v>
      </c>
      <c r="F12" t="str">
        <f>VLOOKUP(tbl_PEDIDOS[[#This Row],[id_CLIENTE]],tbl_CLIENTES[],3,0)</f>
        <v>Perú</v>
      </c>
      <c r="G12">
        <f>YEAR(tbl_PEDIDOS[[#This Row],[FECHA]])</f>
        <v>2018</v>
      </c>
      <c r="H12" t="str">
        <f>tbl_PEDIDOS[[#This Row],[id_PAIS]]&amp;tbl_PEDIDOS[[#This Row],[id_AÑO]]</f>
        <v>Perú2018</v>
      </c>
      <c r="I12" s="19">
        <f>VLOOKUP(tbl_PEDIDOS[[#This Row],[id_PAIS_AÑO]],tbl_DESCUENTOS[],4,0)</f>
        <v>0.05</v>
      </c>
      <c r="J12" s="28">
        <f>VLOOKUP(tbl_PEDIDOS[[#This Row],[id_PRODUCTO]],tbl_PRODUCTOS[],3,0)*(1-VLOOKUP(tbl_PEDIDOS[[#This Row],[id_PAIS_AÑO]],tbl_DESCUENTOS[],4,0))</f>
        <v>826.5</v>
      </c>
      <c r="K12" s="28">
        <f>tbl_PEDIDOS[[#This Row],[CANTIDAD]]*tbl_PEDIDOS[[#This Row],[Precio Unit]]</f>
        <v>19836</v>
      </c>
    </row>
    <row r="13" spans="1:11" x14ac:dyDescent="0.25">
      <c r="A13" s="15">
        <v>12</v>
      </c>
      <c r="B13" s="17" t="s">
        <v>55</v>
      </c>
      <c r="C13" s="18" t="s">
        <v>3</v>
      </c>
      <c r="D13" s="16">
        <v>43146</v>
      </c>
      <c r="E13" s="15">
        <v>36</v>
      </c>
      <c r="F13" t="str">
        <f>VLOOKUP(tbl_PEDIDOS[[#This Row],[id_CLIENTE]],tbl_CLIENTES[],3,0)</f>
        <v>Ecuador</v>
      </c>
      <c r="G13">
        <f>YEAR(tbl_PEDIDOS[[#This Row],[FECHA]])</f>
        <v>2018</v>
      </c>
      <c r="H13" t="str">
        <f>tbl_PEDIDOS[[#This Row],[id_PAIS]]&amp;tbl_PEDIDOS[[#This Row],[id_AÑO]]</f>
        <v>Ecuador2018</v>
      </c>
      <c r="I13" s="19">
        <f>VLOOKUP(tbl_PEDIDOS[[#This Row],[id_PAIS_AÑO]],tbl_DESCUENTOS[],4,0)</f>
        <v>0.28000000000000003</v>
      </c>
      <c r="J13" s="28">
        <f>VLOOKUP(tbl_PEDIDOS[[#This Row],[id_PRODUCTO]],tbl_PRODUCTOS[],3,0)*(1-VLOOKUP(tbl_PEDIDOS[[#This Row],[id_PAIS_AÑO]],tbl_DESCUENTOS[],4,0))</f>
        <v>540</v>
      </c>
      <c r="K13" s="28">
        <f>tbl_PEDIDOS[[#This Row],[CANTIDAD]]*tbl_PEDIDOS[[#This Row],[Precio Unit]]</f>
        <v>19440</v>
      </c>
    </row>
    <row r="14" spans="1:11" x14ac:dyDescent="0.25">
      <c r="A14" s="15">
        <v>13</v>
      </c>
      <c r="B14" s="17" t="s">
        <v>56</v>
      </c>
      <c r="C14" s="18" t="s">
        <v>46</v>
      </c>
      <c r="D14" s="16">
        <v>43146</v>
      </c>
      <c r="E14" s="15">
        <v>24</v>
      </c>
      <c r="F14" t="str">
        <f>VLOOKUP(tbl_PEDIDOS[[#This Row],[id_CLIENTE]],tbl_CLIENTES[],3,0)</f>
        <v>Argentina</v>
      </c>
      <c r="G14">
        <f>YEAR(tbl_PEDIDOS[[#This Row],[FECHA]])</f>
        <v>2018</v>
      </c>
      <c r="H14" t="str">
        <f>tbl_PEDIDOS[[#This Row],[id_PAIS]]&amp;tbl_PEDIDOS[[#This Row],[id_AÑO]]</f>
        <v>Argentina2018</v>
      </c>
      <c r="I14" s="19">
        <f>VLOOKUP(tbl_PEDIDOS[[#This Row],[id_PAIS_AÑO]],tbl_DESCUENTOS[],4,0)</f>
        <v>0.25</v>
      </c>
      <c r="J14" s="28">
        <f>VLOOKUP(tbl_PEDIDOS[[#This Row],[id_PRODUCTO]],tbl_PRODUCTOS[],3,0)*(1-VLOOKUP(tbl_PEDIDOS[[#This Row],[id_PAIS_AÑO]],tbl_DESCUENTOS[],4,0))</f>
        <v>510</v>
      </c>
      <c r="K14" s="28">
        <f>tbl_PEDIDOS[[#This Row],[CANTIDAD]]*tbl_PEDIDOS[[#This Row],[Precio Unit]]</f>
        <v>12240</v>
      </c>
    </row>
    <row r="15" spans="1:11" x14ac:dyDescent="0.25">
      <c r="A15" s="15">
        <v>14</v>
      </c>
      <c r="B15" s="17" t="s">
        <v>57</v>
      </c>
      <c r="C15" s="18" t="s">
        <v>46</v>
      </c>
      <c r="D15" s="16">
        <v>43146</v>
      </c>
      <c r="E15" s="15">
        <v>36</v>
      </c>
      <c r="F15" t="str">
        <f>VLOOKUP(tbl_PEDIDOS[[#This Row],[id_CLIENTE]],tbl_CLIENTES[],3,0)</f>
        <v>Colombia</v>
      </c>
      <c r="G15">
        <f>YEAR(tbl_PEDIDOS[[#This Row],[FECHA]])</f>
        <v>2018</v>
      </c>
      <c r="H15" t="str">
        <f>tbl_PEDIDOS[[#This Row],[id_PAIS]]&amp;tbl_PEDIDOS[[#This Row],[id_AÑO]]</f>
        <v>Colombia2018</v>
      </c>
      <c r="I15" s="19">
        <f>VLOOKUP(tbl_PEDIDOS[[#This Row],[id_PAIS_AÑO]],tbl_DESCUENTOS[],4,0)</f>
        <v>0.15</v>
      </c>
      <c r="J15" s="28">
        <f>VLOOKUP(tbl_PEDIDOS[[#This Row],[id_PRODUCTO]],tbl_PRODUCTOS[],3,0)*(1-VLOOKUP(tbl_PEDIDOS[[#This Row],[id_PAIS_AÑO]],tbl_DESCUENTOS[],4,0))</f>
        <v>578</v>
      </c>
      <c r="K15" s="28">
        <f>tbl_PEDIDOS[[#This Row],[CANTIDAD]]*tbl_PEDIDOS[[#This Row],[Precio Unit]]</f>
        <v>20808</v>
      </c>
    </row>
    <row r="16" spans="1:11" x14ac:dyDescent="0.25">
      <c r="A16" s="15">
        <v>15</v>
      </c>
      <c r="B16" s="17" t="s">
        <v>58</v>
      </c>
      <c r="C16" s="18" t="s">
        <v>4</v>
      </c>
      <c r="D16" s="16">
        <v>43146</v>
      </c>
      <c r="E16" s="15">
        <v>24</v>
      </c>
      <c r="F16" t="str">
        <f>VLOOKUP(tbl_PEDIDOS[[#This Row],[id_CLIENTE]],tbl_CLIENTES[],3,0)</f>
        <v>Chile</v>
      </c>
      <c r="G16">
        <f>YEAR(tbl_PEDIDOS[[#This Row],[FECHA]])</f>
        <v>2018</v>
      </c>
      <c r="H16" t="str">
        <f>tbl_PEDIDOS[[#This Row],[id_PAIS]]&amp;tbl_PEDIDOS[[#This Row],[id_AÑO]]</f>
        <v>Chile2018</v>
      </c>
      <c r="I16" s="19">
        <f>VLOOKUP(tbl_PEDIDOS[[#This Row],[id_PAIS_AÑO]],tbl_DESCUENTOS[],4,0)</f>
        <v>0.12</v>
      </c>
      <c r="J16" s="28">
        <f>VLOOKUP(tbl_PEDIDOS[[#This Row],[id_PRODUCTO]],tbl_PRODUCTOS[],3,0)*(1-VLOOKUP(tbl_PEDIDOS[[#This Row],[id_PAIS_AÑO]],tbl_DESCUENTOS[],4,0))</f>
        <v>862.4</v>
      </c>
      <c r="K16" s="28">
        <f>tbl_PEDIDOS[[#This Row],[CANTIDAD]]*tbl_PEDIDOS[[#This Row],[Precio Unit]]</f>
        <v>20697.599999999999</v>
      </c>
    </row>
    <row r="17" spans="1:11" x14ac:dyDescent="0.25">
      <c r="A17" s="15">
        <v>16</v>
      </c>
      <c r="B17" s="17" t="s">
        <v>58</v>
      </c>
      <c r="C17" s="18" t="s">
        <v>6</v>
      </c>
      <c r="D17" s="16">
        <v>43146</v>
      </c>
      <c r="E17" s="15">
        <v>36</v>
      </c>
      <c r="F17" t="str">
        <f>VLOOKUP(tbl_PEDIDOS[[#This Row],[id_CLIENTE]],tbl_CLIENTES[],3,0)</f>
        <v>Chile</v>
      </c>
      <c r="G17">
        <f>YEAR(tbl_PEDIDOS[[#This Row],[FECHA]])</f>
        <v>2018</v>
      </c>
      <c r="H17" t="str">
        <f>tbl_PEDIDOS[[#This Row],[id_PAIS]]&amp;tbl_PEDIDOS[[#This Row],[id_AÑO]]</f>
        <v>Chile2018</v>
      </c>
      <c r="I17" s="19">
        <f>VLOOKUP(tbl_PEDIDOS[[#This Row],[id_PAIS_AÑO]],tbl_DESCUENTOS[],4,0)</f>
        <v>0.12</v>
      </c>
      <c r="J17" s="28">
        <f>VLOOKUP(tbl_PEDIDOS[[#This Row],[id_PRODUCTO]],tbl_PRODUCTOS[],3,0)*(1-VLOOKUP(tbl_PEDIDOS[[#This Row],[id_PAIS_AÑO]],tbl_DESCUENTOS[],4,0))</f>
        <v>739.2</v>
      </c>
      <c r="K17" s="28">
        <f>tbl_PEDIDOS[[#This Row],[CANTIDAD]]*tbl_PEDIDOS[[#This Row],[Precio Unit]]</f>
        <v>26611.200000000001</v>
      </c>
    </row>
    <row r="18" spans="1:11" x14ac:dyDescent="0.25">
      <c r="A18" s="6">
        <v>17</v>
      </c>
      <c r="B18" t="s">
        <v>53</v>
      </c>
      <c r="C18" t="s">
        <v>4</v>
      </c>
      <c r="D18" s="14">
        <v>43115</v>
      </c>
      <c r="E18" s="6">
        <v>18</v>
      </c>
      <c r="F18" t="str">
        <f>VLOOKUP(tbl_PEDIDOS[[#This Row],[id_CLIENTE]],tbl_CLIENTES[],3,0)</f>
        <v>Uruguay</v>
      </c>
      <c r="G18">
        <f>YEAR(tbl_PEDIDOS[[#This Row],[FECHA]])</f>
        <v>2018</v>
      </c>
      <c r="H18" t="str">
        <f>tbl_PEDIDOS[[#This Row],[id_PAIS]]&amp;tbl_PEDIDOS[[#This Row],[id_AÑO]]</f>
        <v>Uruguay2018</v>
      </c>
      <c r="I18" s="19">
        <f>VLOOKUP(tbl_PEDIDOS[[#This Row],[id_PAIS_AÑO]],tbl_DESCUENTOS[],4,0)</f>
        <v>0.02</v>
      </c>
      <c r="J18" s="28">
        <f>VLOOKUP(tbl_PEDIDOS[[#This Row],[id_PRODUCTO]],tbl_PRODUCTOS[],3,0)*(1-VLOOKUP(tbl_PEDIDOS[[#This Row],[id_PAIS_AÑO]],tbl_DESCUENTOS[],4,0))</f>
        <v>960.4</v>
      </c>
      <c r="K18" s="28">
        <f>tbl_PEDIDOS[[#This Row],[CANTIDAD]]*tbl_PEDIDOS[[#This Row],[Precio Unit]]</f>
        <v>17287.2</v>
      </c>
    </row>
    <row r="19" spans="1:11" x14ac:dyDescent="0.25">
      <c r="A19" s="6">
        <v>18</v>
      </c>
      <c r="B19" t="s">
        <v>53</v>
      </c>
      <c r="C19" t="s">
        <v>5</v>
      </c>
      <c r="D19" s="14">
        <v>43115</v>
      </c>
      <c r="E19" s="6">
        <v>24</v>
      </c>
      <c r="F19" t="str">
        <f>VLOOKUP(tbl_PEDIDOS[[#This Row],[id_CLIENTE]],tbl_CLIENTES[],3,0)</f>
        <v>Uruguay</v>
      </c>
      <c r="G19">
        <f>YEAR(tbl_PEDIDOS[[#This Row],[FECHA]])</f>
        <v>2018</v>
      </c>
      <c r="H19" t="str">
        <f>tbl_PEDIDOS[[#This Row],[id_PAIS]]&amp;tbl_PEDIDOS[[#This Row],[id_AÑO]]</f>
        <v>Uruguay2018</v>
      </c>
      <c r="I19" s="19">
        <f>VLOOKUP(tbl_PEDIDOS[[#This Row],[id_PAIS_AÑO]],tbl_DESCUENTOS[],4,0)</f>
        <v>0.02</v>
      </c>
      <c r="J19" s="28">
        <f>VLOOKUP(tbl_PEDIDOS[[#This Row],[id_PRODUCTO]],tbl_PRODUCTOS[],3,0)*(1-VLOOKUP(tbl_PEDIDOS[[#This Row],[id_PAIS_AÑO]],tbl_DESCUENTOS[],4,0))</f>
        <v>744.8</v>
      </c>
      <c r="K19" s="28">
        <f>tbl_PEDIDOS[[#This Row],[CANTIDAD]]*tbl_PEDIDOS[[#This Row],[Precio Unit]]</f>
        <v>17875.199999999997</v>
      </c>
    </row>
    <row r="20" spans="1:11" x14ac:dyDescent="0.25">
      <c r="A20" s="6">
        <v>19</v>
      </c>
      <c r="B20" t="s">
        <v>54</v>
      </c>
      <c r="C20" t="s">
        <v>6</v>
      </c>
      <c r="D20" s="14">
        <v>43115</v>
      </c>
      <c r="E20" s="6">
        <v>12</v>
      </c>
      <c r="F20" t="str">
        <f>VLOOKUP(tbl_PEDIDOS[[#This Row],[id_CLIENTE]],tbl_CLIENTES[],3,0)</f>
        <v>Perú</v>
      </c>
      <c r="G20">
        <f>YEAR(tbl_PEDIDOS[[#This Row],[FECHA]])</f>
        <v>2018</v>
      </c>
      <c r="H20" t="str">
        <f>tbl_PEDIDOS[[#This Row],[id_PAIS]]&amp;tbl_PEDIDOS[[#This Row],[id_AÑO]]</f>
        <v>Perú2018</v>
      </c>
      <c r="I20" s="19">
        <f>VLOOKUP(tbl_PEDIDOS[[#This Row],[id_PAIS_AÑO]],tbl_DESCUENTOS[],4,0)</f>
        <v>0.05</v>
      </c>
      <c r="J20" s="28">
        <f>VLOOKUP(tbl_PEDIDOS[[#This Row],[id_PRODUCTO]],tbl_PRODUCTOS[],3,0)*(1-VLOOKUP(tbl_PEDIDOS[[#This Row],[id_PAIS_AÑO]],tbl_DESCUENTOS[],4,0))</f>
        <v>798</v>
      </c>
      <c r="K20" s="28">
        <f>tbl_PEDIDOS[[#This Row],[CANTIDAD]]*tbl_PEDIDOS[[#This Row],[Precio Unit]]</f>
        <v>9576</v>
      </c>
    </row>
    <row r="21" spans="1:11" x14ac:dyDescent="0.25">
      <c r="A21" s="6">
        <v>20</v>
      </c>
      <c r="B21" t="s">
        <v>51</v>
      </c>
      <c r="C21" t="s">
        <v>3</v>
      </c>
      <c r="D21" s="14">
        <v>43115</v>
      </c>
      <c r="E21" s="6">
        <v>24</v>
      </c>
      <c r="F21" t="str">
        <f>VLOOKUP(tbl_PEDIDOS[[#This Row],[id_CLIENTE]],tbl_CLIENTES[],3,0)</f>
        <v>Colombia</v>
      </c>
      <c r="G21">
        <f>YEAR(tbl_PEDIDOS[[#This Row],[FECHA]])</f>
        <v>2018</v>
      </c>
      <c r="H21" t="str">
        <f>tbl_PEDIDOS[[#This Row],[id_PAIS]]&amp;tbl_PEDIDOS[[#This Row],[id_AÑO]]</f>
        <v>Colombia2018</v>
      </c>
      <c r="I21" s="19">
        <f>VLOOKUP(tbl_PEDIDOS[[#This Row],[id_PAIS_AÑO]],tbl_DESCUENTOS[],4,0)</f>
        <v>0.15</v>
      </c>
      <c r="J21" s="28">
        <f>VLOOKUP(tbl_PEDIDOS[[#This Row],[id_PRODUCTO]],tbl_PRODUCTOS[],3,0)*(1-VLOOKUP(tbl_PEDIDOS[[#This Row],[id_PAIS_AÑO]],tbl_DESCUENTOS[],4,0))</f>
        <v>637.5</v>
      </c>
      <c r="K21" s="28">
        <f>tbl_PEDIDOS[[#This Row],[CANTIDAD]]*tbl_PEDIDOS[[#This Row],[Precio Unit]]</f>
        <v>15300</v>
      </c>
    </row>
    <row r="22" spans="1:11" x14ac:dyDescent="0.25">
      <c r="A22" s="6">
        <v>21</v>
      </c>
      <c r="B22" t="s">
        <v>51</v>
      </c>
      <c r="C22" t="s">
        <v>4</v>
      </c>
      <c r="D22" s="14">
        <v>43115</v>
      </c>
      <c r="E22" s="6">
        <v>24</v>
      </c>
      <c r="F22" t="str">
        <f>VLOOKUP(tbl_PEDIDOS[[#This Row],[id_CLIENTE]],tbl_CLIENTES[],3,0)</f>
        <v>Colombia</v>
      </c>
      <c r="G22">
        <f>YEAR(tbl_PEDIDOS[[#This Row],[FECHA]])</f>
        <v>2018</v>
      </c>
      <c r="H22" t="str">
        <f>tbl_PEDIDOS[[#This Row],[id_PAIS]]&amp;tbl_PEDIDOS[[#This Row],[id_AÑO]]</f>
        <v>Colombia2018</v>
      </c>
      <c r="I22" s="19">
        <f>VLOOKUP(tbl_PEDIDOS[[#This Row],[id_PAIS_AÑO]],tbl_DESCUENTOS[],4,0)</f>
        <v>0.15</v>
      </c>
      <c r="J22" s="28">
        <f>VLOOKUP(tbl_PEDIDOS[[#This Row],[id_PRODUCTO]],tbl_PRODUCTOS[],3,0)*(1-VLOOKUP(tbl_PEDIDOS[[#This Row],[id_PAIS_AÑO]],tbl_DESCUENTOS[],4,0))</f>
        <v>833</v>
      </c>
      <c r="K22" s="28">
        <f>tbl_PEDIDOS[[#This Row],[CANTIDAD]]*tbl_PEDIDOS[[#This Row],[Precio Unit]]</f>
        <v>19992</v>
      </c>
    </row>
    <row r="23" spans="1:11" x14ac:dyDescent="0.25">
      <c r="A23" s="6">
        <v>22</v>
      </c>
      <c r="B23" t="s">
        <v>52</v>
      </c>
      <c r="C23" t="s">
        <v>44</v>
      </c>
      <c r="D23" s="14">
        <v>43115</v>
      </c>
      <c r="E23" s="6">
        <v>36</v>
      </c>
      <c r="F23" t="str">
        <f>VLOOKUP(tbl_PEDIDOS[[#This Row],[id_CLIENTE]],tbl_CLIENTES[],3,0)</f>
        <v>Chile</v>
      </c>
      <c r="G23">
        <f>YEAR(tbl_PEDIDOS[[#This Row],[FECHA]])</f>
        <v>2018</v>
      </c>
      <c r="H23" t="str">
        <f>tbl_PEDIDOS[[#This Row],[id_PAIS]]&amp;tbl_PEDIDOS[[#This Row],[id_AÑO]]</f>
        <v>Chile2018</v>
      </c>
      <c r="I23" s="19">
        <f>VLOOKUP(tbl_PEDIDOS[[#This Row],[id_PAIS_AÑO]],tbl_DESCUENTOS[],4,0)</f>
        <v>0.12</v>
      </c>
      <c r="J23" s="28">
        <f>VLOOKUP(tbl_PEDIDOS[[#This Row],[id_PRODUCTO]],tbl_PRODUCTOS[],3,0)*(1-VLOOKUP(tbl_PEDIDOS[[#This Row],[id_PAIS_AÑO]],tbl_DESCUENTOS[],4,0))</f>
        <v>589.6</v>
      </c>
      <c r="K23" s="28">
        <f>tbl_PEDIDOS[[#This Row],[CANTIDAD]]*tbl_PEDIDOS[[#This Row],[Precio Unit]]</f>
        <v>21225.600000000002</v>
      </c>
    </row>
    <row r="24" spans="1:11" x14ac:dyDescent="0.25">
      <c r="A24" s="6">
        <v>23</v>
      </c>
      <c r="B24" t="s">
        <v>52</v>
      </c>
      <c r="C24" t="s">
        <v>5</v>
      </c>
      <c r="D24" s="14">
        <v>43115</v>
      </c>
      <c r="E24" s="6">
        <v>36</v>
      </c>
      <c r="F24" t="str">
        <f>VLOOKUP(tbl_PEDIDOS[[#This Row],[id_CLIENTE]],tbl_CLIENTES[],3,0)</f>
        <v>Chile</v>
      </c>
      <c r="G24">
        <f>YEAR(tbl_PEDIDOS[[#This Row],[FECHA]])</f>
        <v>2018</v>
      </c>
      <c r="H24" t="str">
        <f>tbl_PEDIDOS[[#This Row],[id_PAIS]]&amp;tbl_PEDIDOS[[#This Row],[id_AÑO]]</f>
        <v>Chile2018</v>
      </c>
      <c r="I24" s="19">
        <f>VLOOKUP(tbl_PEDIDOS[[#This Row],[id_PAIS_AÑO]],tbl_DESCUENTOS[],4,0)</f>
        <v>0.12</v>
      </c>
      <c r="J24" s="28">
        <f>VLOOKUP(tbl_PEDIDOS[[#This Row],[id_PRODUCTO]],tbl_PRODUCTOS[],3,0)*(1-VLOOKUP(tbl_PEDIDOS[[#This Row],[id_PAIS_AÑO]],tbl_DESCUENTOS[],4,0))</f>
        <v>668.8</v>
      </c>
      <c r="K24" s="28">
        <f>tbl_PEDIDOS[[#This Row],[CANTIDAD]]*tbl_PEDIDOS[[#This Row],[Precio Unit]]</f>
        <v>24076.799999999999</v>
      </c>
    </row>
    <row r="25" spans="1:11" x14ac:dyDescent="0.25">
      <c r="A25" s="6">
        <v>24</v>
      </c>
      <c r="B25" t="s">
        <v>53</v>
      </c>
      <c r="C25" t="s">
        <v>45</v>
      </c>
      <c r="D25" s="14">
        <v>43115</v>
      </c>
      <c r="E25" s="6">
        <v>18</v>
      </c>
      <c r="F25" t="str">
        <f>VLOOKUP(tbl_PEDIDOS[[#This Row],[id_CLIENTE]],tbl_CLIENTES[],3,0)</f>
        <v>Uruguay</v>
      </c>
      <c r="G25">
        <f>YEAR(tbl_PEDIDOS[[#This Row],[FECHA]])</f>
        <v>2018</v>
      </c>
      <c r="H25" t="str">
        <f>tbl_PEDIDOS[[#This Row],[id_PAIS]]&amp;tbl_PEDIDOS[[#This Row],[id_AÑO]]</f>
        <v>Uruguay2018</v>
      </c>
      <c r="I25" s="19">
        <f>VLOOKUP(tbl_PEDIDOS[[#This Row],[id_PAIS_AÑO]],tbl_DESCUENTOS[],4,0)</f>
        <v>0.02</v>
      </c>
      <c r="J25" s="28">
        <f>VLOOKUP(tbl_PEDIDOS[[#This Row],[id_PRODUCTO]],tbl_PRODUCTOS[],3,0)*(1-VLOOKUP(tbl_PEDIDOS[[#This Row],[id_PAIS_AÑO]],tbl_DESCUENTOS[],4,0))</f>
        <v>852.6</v>
      </c>
      <c r="K25" s="28">
        <f>tbl_PEDIDOS[[#This Row],[CANTIDAD]]*tbl_PEDIDOS[[#This Row],[Precio Unit]]</f>
        <v>15346.800000000001</v>
      </c>
    </row>
    <row r="26" spans="1:11" x14ac:dyDescent="0.25">
      <c r="A26" s="6">
        <v>25</v>
      </c>
      <c r="B26" t="s">
        <v>53</v>
      </c>
      <c r="C26" t="s">
        <v>6</v>
      </c>
      <c r="D26" s="14">
        <v>43146</v>
      </c>
      <c r="E26" s="6">
        <v>12</v>
      </c>
      <c r="F26" t="str">
        <f>VLOOKUP(tbl_PEDIDOS[[#This Row],[id_CLIENTE]],tbl_CLIENTES[],3,0)</f>
        <v>Uruguay</v>
      </c>
      <c r="G26">
        <f>YEAR(tbl_PEDIDOS[[#This Row],[FECHA]])</f>
        <v>2018</v>
      </c>
      <c r="H26" t="str">
        <f>tbl_PEDIDOS[[#This Row],[id_PAIS]]&amp;tbl_PEDIDOS[[#This Row],[id_AÑO]]</f>
        <v>Uruguay2018</v>
      </c>
      <c r="I26" s="19">
        <f>VLOOKUP(tbl_PEDIDOS[[#This Row],[id_PAIS_AÑO]],tbl_DESCUENTOS[],4,0)</f>
        <v>0.02</v>
      </c>
      <c r="J26" s="28">
        <f>VLOOKUP(tbl_PEDIDOS[[#This Row],[id_PRODUCTO]],tbl_PRODUCTOS[],3,0)*(1-VLOOKUP(tbl_PEDIDOS[[#This Row],[id_PAIS_AÑO]],tbl_DESCUENTOS[],4,0))</f>
        <v>823.19999999999993</v>
      </c>
      <c r="K26" s="28">
        <f>tbl_PEDIDOS[[#This Row],[CANTIDAD]]*tbl_PEDIDOS[[#This Row],[Precio Unit]]</f>
        <v>9878.4</v>
      </c>
    </row>
    <row r="27" spans="1:11" x14ac:dyDescent="0.25">
      <c r="A27" s="6">
        <v>26</v>
      </c>
      <c r="B27" t="s">
        <v>54</v>
      </c>
      <c r="C27" t="s">
        <v>3</v>
      </c>
      <c r="D27" s="14">
        <v>43146</v>
      </c>
      <c r="E27" s="6">
        <v>24</v>
      </c>
      <c r="F27" t="str">
        <f>VLOOKUP(tbl_PEDIDOS[[#This Row],[id_CLIENTE]],tbl_CLIENTES[],3,0)</f>
        <v>Perú</v>
      </c>
      <c r="G27">
        <f>YEAR(tbl_PEDIDOS[[#This Row],[FECHA]])</f>
        <v>2018</v>
      </c>
      <c r="H27" t="str">
        <f>tbl_PEDIDOS[[#This Row],[id_PAIS]]&amp;tbl_PEDIDOS[[#This Row],[id_AÑO]]</f>
        <v>Perú2018</v>
      </c>
      <c r="I27" s="19">
        <f>VLOOKUP(tbl_PEDIDOS[[#This Row],[id_PAIS_AÑO]],tbl_DESCUENTOS[],4,0)</f>
        <v>0.05</v>
      </c>
      <c r="J27" s="28">
        <f>VLOOKUP(tbl_PEDIDOS[[#This Row],[id_PRODUCTO]],tbl_PRODUCTOS[],3,0)*(1-VLOOKUP(tbl_PEDIDOS[[#This Row],[id_PAIS_AÑO]],tbl_DESCUENTOS[],4,0))</f>
        <v>712.5</v>
      </c>
      <c r="K27" s="28">
        <f>tbl_PEDIDOS[[#This Row],[CANTIDAD]]*tbl_PEDIDOS[[#This Row],[Precio Unit]]</f>
        <v>17100</v>
      </c>
    </row>
    <row r="28" spans="1:11" x14ac:dyDescent="0.25">
      <c r="A28" s="6">
        <v>27</v>
      </c>
      <c r="B28" t="s">
        <v>54</v>
      </c>
      <c r="C28" t="s">
        <v>4</v>
      </c>
      <c r="D28" s="14">
        <v>43146</v>
      </c>
      <c r="E28" s="6">
        <v>18</v>
      </c>
      <c r="F28" t="str">
        <f>VLOOKUP(tbl_PEDIDOS[[#This Row],[id_CLIENTE]],tbl_CLIENTES[],3,0)</f>
        <v>Perú</v>
      </c>
      <c r="G28">
        <f>YEAR(tbl_PEDIDOS[[#This Row],[FECHA]])</f>
        <v>2018</v>
      </c>
      <c r="H28" t="str">
        <f>tbl_PEDIDOS[[#This Row],[id_PAIS]]&amp;tbl_PEDIDOS[[#This Row],[id_AÑO]]</f>
        <v>Perú2018</v>
      </c>
      <c r="I28" s="19">
        <f>VLOOKUP(tbl_PEDIDOS[[#This Row],[id_PAIS_AÑO]],tbl_DESCUENTOS[],4,0)</f>
        <v>0.05</v>
      </c>
      <c r="J28" s="28">
        <f>VLOOKUP(tbl_PEDIDOS[[#This Row],[id_PRODUCTO]],tbl_PRODUCTOS[],3,0)*(1-VLOOKUP(tbl_PEDIDOS[[#This Row],[id_PAIS_AÑO]],tbl_DESCUENTOS[],4,0))</f>
        <v>931</v>
      </c>
      <c r="K28" s="28">
        <f>tbl_PEDIDOS[[#This Row],[CANTIDAD]]*tbl_PEDIDOS[[#This Row],[Precio Unit]]</f>
        <v>16758</v>
      </c>
    </row>
    <row r="29" spans="1:11" x14ac:dyDescent="0.25">
      <c r="A29" s="6">
        <v>28</v>
      </c>
      <c r="B29" t="s">
        <v>54</v>
      </c>
      <c r="C29" t="s">
        <v>44</v>
      </c>
      <c r="D29" s="14">
        <v>43146</v>
      </c>
      <c r="E29" s="6">
        <v>24</v>
      </c>
      <c r="F29" t="str">
        <f>VLOOKUP(tbl_PEDIDOS[[#This Row],[id_CLIENTE]],tbl_CLIENTES[],3,0)</f>
        <v>Perú</v>
      </c>
      <c r="G29">
        <f>YEAR(tbl_PEDIDOS[[#This Row],[FECHA]])</f>
        <v>2018</v>
      </c>
      <c r="H29" t="str">
        <f>tbl_PEDIDOS[[#This Row],[id_PAIS]]&amp;tbl_PEDIDOS[[#This Row],[id_AÑO]]</f>
        <v>Perú2018</v>
      </c>
      <c r="I29" s="19">
        <f>VLOOKUP(tbl_PEDIDOS[[#This Row],[id_PAIS_AÑO]],tbl_DESCUENTOS[],4,0)</f>
        <v>0.05</v>
      </c>
      <c r="J29" s="28">
        <f>VLOOKUP(tbl_PEDIDOS[[#This Row],[id_PRODUCTO]],tbl_PRODUCTOS[],3,0)*(1-VLOOKUP(tbl_PEDIDOS[[#This Row],[id_PAIS_AÑO]],tbl_DESCUENTOS[],4,0))</f>
        <v>636.5</v>
      </c>
      <c r="K29" s="28">
        <f>tbl_PEDIDOS[[#This Row],[CANTIDAD]]*tbl_PEDIDOS[[#This Row],[Precio Unit]]</f>
        <v>15276</v>
      </c>
    </row>
    <row r="30" spans="1:11" x14ac:dyDescent="0.25">
      <c r="A30" s="6">
        <v>29</v>
      </c>
      <c r="B30" t="s">
        <v>54</v>
      </c>
      <c r="C30" t="s">
        <v>5</v>
      </c>
      <c r="D30" s="14">
        <v>43146</v>
      </c>
      <c r="E30" s="6">
        <v>12</v>
      </c>
      <c r="F30" t="str">
        <f>VLOOKUP(tbl_PEDIDOS[[#This Row],[id_CLIENTE]],tbl_CLIENTES[],3,0)</f>
        <v>Perú</v>
      </c>
      <c r="G30">
        <f>YEAR(tbl_PEDIDOS[[#This Row],[FECHA]])</f>
        <v>2018</v>
      </c>
      <c r="H30" t="str">
        <f>tbl_PEDIDOS[[#This Row],[id_PAIS]]&amp;tbl_PEDIDOS[[#This Row],[id_AÑO]]</f>
        <v>Perú2018</v>
      </c>
      <c r="I30" s="19">
        <f>VLOOKUP(tbl_PEDIDOS[[#This Row],[id_PAIS_AÑO]],tbl_DESCUENTOS[],4,0)</f>
        <v>0.05</v>
      </c>
      <c r="J30" s="28">
        <f>VLOOKUP(tbl_PEDIDOS[[#This Row],[id_PRODUCTO]],tbl_PRODUCTOS[],3,0)*(1-VLOOKUP(tbl_PEDIDOS[[#This Row],[id_PAIS_AÑO]],tbl_DESCUENTOS[],4,0))</f>
        <v>722</v>
      </c>
      <c r="K30" s="28">
        <f>tbl_PEDIDOS[[#This Row],[CANTIDAD]]*tbl_PEDIDOS[[#This Row],[Precio Unit]]</f>
        <v>8664</v>
      </c>
    </row>
    <row r="31" spans="1:11" x14ac:dyDescent="0.25">
      <c r="A31" s="6">
        <v>30</v>
      </c>
      <c r="B31" t="s">
        <v>55</v>
      </c>
      <c r="C31" t="s">
        <v>3</v>
      </c>
      <c r="D31" s="14">
        <v>43146</v>
      </c>
      <c r="E31" s="6">
        <v>24</v>
      </c>
      <c r="F31" t="str">
        <f>VLOOKUP(tbl_PEDIDOS[[#This Row],[id_CLIENTE]],tbl_CLIENTES[],3,0)</f>
        <v>Ecuador</v>
      </c>
      <c r="G31">
        <f>YEAR(tbl_PEDIDOS[[#This Row],[FECHA]])</f>
        <v>2018</v>
      </c>
      <c r="H31" t="str">
        <f>tbl_PEDIDOS[[#This Row],[id_PAIS]]&amp;tbl_PEDIDOS[[#This Row],[id_AÑO]]</f>
        <v>Ecuador2018</v>
      </c>
      <c r="I31" s="19">
        <f>VLOOKUP(tbl_PEDIDOS[[#This Row],[id_PAIS_AÑO]],tbl_DESCUENTOS[],4,0)</f>
        <v>0.28000000000000003</v>
      </c>
      <c r="J31" s="28">
        <f>VLOOKUP(tbl_PEDIDOS[[#This Row],[id_PRODUCTO]],tbl_PRODUCTOS[],3,0)*(1-VLOOKUP(tbl_PEDIDOS[[#This Row],[id_PAIS_AÑO]],tbl_DESCUENTOS[],4,0))</f>
        <v>540</v>
      </c>
      <c r="K31" s="28">
        <f>tbl_PEDIDOS[[#This Row],[CANTIDAD]]*tbl_PEDIDOS[[#This Row],[Precio Unit]]</f>
        <v>12960</v>
      </c>
    </row>
    <row r="32" spans="1:11" x14ac:dyDescent="0.25">
      <c r="A32" s="6">
        <v>31</v>
      </c>
      <c r="B32" t="s">
        <v>56</v>
      </c>
      <c r="C32" t="s">
        <v>4</v>
      </c>
      <c r="D32" s="14">
        <v>43146</v>
      </c>
      <c r="E32" s="6">
        <v>24</v>
      </c>
      <c r="F32" t="str">
        <f>VLOOKUP(tbl_PEDIDOS[[#This Row],[id_CLIENTE]],tbl_CLIENTES[],3,0)</f>
        <v>Argentina</v>
      </c>
      <c r="G32">
        <f>YEAR(tbl_PEDIDOS[[#This Row],[FECHA]])</f>
        <v>2018</v>
      </c>
      <c r="H32" t="str">
        <f>tbl_PEDIDOS[[#This Row],[id_PAIS]]&amp;tbl_PEDIDOS[[#This Row],[id_AÑO]]</f>
        <v>Argentina2018</v>
      </c>
      <c r="I32" s="19">
        <f>VLOOKUP(tbl_PEDIDOS[[#This Row],[id_PAIS_AÑO]],tbl_DESCUENTOS[],4,0)</f>
        <v>0.25</v>
      </c>
      <c r="J32" s="28">
        <f>VLOOKUP(tbl_PEDIDOS[[#This Row],[id_PRODUCTO]],tbl_PRODUCTOS[],3,0)*(1-VLOOKUP(tbl_PEDIDOS[[#This Row],[id_PAIS_AÑO]],tbl_DESCUENTOS[],4,0))</f>
        <v>735</v>
      </c>
      <c r="K32" s="28">
        <f>tbl_PEDIDOS[[#This Row],[CANTIDAD]]*tbl_PEDIDOS[[#This Row],[Precio Unit]]</f>
        <v>17640</v>
      </c>
    </row>
    <row r="33" spans="1:11" x14ac:dyDescent="0.25">
      <c r="A33" s="6">
        <v>32</v>
      </c>
      <c r="B33" t="s">
        <v>57</v>
      </c>
      <c r="C33" t="s">
        <v>44</v>
      </c>
      <c r="D33" s="14">
        <v>43146</v>
      </c>
      <c r="E33" s="6">
        <v>36</v>
      </c>
      <c r="F33" t="str">
        <f>VLOOKUP(tbl_PEDIDOS[[#This Row],[id_CLIENTE]],tbl_CLIENTES[],3,0)</f>
        <v>Colombia</v>
      </c>
      <c r="G33">
        <f>YEAR(tbl_PEDIDOS[[#This Row],[FECHA]])</f>
        <v>2018</v>
      </c>
      <c r="H33" t="str">
        <f>tbl_PEDIDOS[[#This Row],[id_PAIS]]&amp;tbl_PEDIDOS[[#This Row],[id_AÑO]]</f>
        <v>Colombia2018</v>
      </c>
      <c r="I33" s="19">
        <f>VLOOKUP(tbl_PEDIDOS[[#This Row],[id_PAIS_AÑO]],tbl_DESCUENTOS[],4,0)</f>
        <v>0.15</v>
      </c>
      <c r="J33" s="28">
        <f>VLOOKUP(tbl_PEDIDOS[[#This Row],[id_PRODUCTO]],tbl_PRODUCTOS[],3,0)*(1-VLOOKUP(tbl_PEDIDOS[[#This Row],[id_PAIS_AÑO]],tbl_DESCUENTOS[],4,0))</f>
        <v>569.5</v>
      </c>
      <c r="K33" s="28">
        <f>tbl_PEDIDOS[[#This Row],[CANTIDAD]]*tbl_PEDIDOS[[#This Row],[Precio Unit]]</f>
        <v>20502</v>
      </c>
    </row>
    <row r="34" spans="1:11" x14ac:dyDescent="0.25">
      <c r="A34" s="6">
        <v>33</v>
      </c>
      <c r="B34" t="s">
        <v>58</v>
      </c>
      <c r="C34" t="s">
        <v>5</v>
      </c>
      <c r="D34" s="14">
        <v>43146</v>
      </c>
      <c r="E34" s="6">
        <v>36</v>
      </c>
      <c r="F34" t="str">
        <f>VLOOKUP(tbl_PEDIDOS[[#This Row],[id_CLIENTE]],tbl_CLIENTES[],3,0)</f>
        <v>Chile</v>
      </c>
      <c r="G34">
        <f>YEAR(tbl_PEDIDOS[[#This Row],[FECHA]])</f>
        <v>2018</v>
      </c>
      <c r="H34" t="str">
        <f>tbl_PEDIDOS[[#This Row],[id_PAIS]]&amp;tbl_PEDIDOS[[#This Row],[id_AÑO]]</f>
        <v>Chile2018</v>
      </c>
      <c r="I34" s="19">
        <f>VLOOKUP(tbl_PEDIDOS[[#This Row],[id_PAIS_AÑO]],tbl_DESCUENTOS[],4,0)</f>
        <v>0.12</v>
      </c>
      <c r="J34" s="28">
        <f>VLOOKUP(tbl_PEDIDOS[[#This Row],[id_PRODUCTO]],tbl_PRODUCTOS[],3,0)*(1-VLOOKUP(tbl_PEDIDOS[[#This Row],[id_PAIS_AÑO]],tbl_DESCUENTOS[],4,0))</f>
        <v>668.8</v>
      </c>
      <c r="K34" s="28">
        <f>tbl_PEDIDOS[[#This Row],[CANTIDAD]]*tbl_PEDIDOS[[#This Row],[Precio Unit]]</f>
        <v>24076.799999999999</v>
      </c>
    </row>
    <row r="35" spans="1:11" x14ac:dyDescent="0.25">
      <c r="A35" s="6">
        <v>34</v>
      </c>
      <c r="B35" t="s">
        <v>58</v>
      </c>
      <c r="C35" t="s">
        <v>6</v>
      </c>
      <c r="D35" s="14">
        <v>43146</v>
      </c>
      <c r="E35" s="6">
        <v>24</v>
      </c>
      <c r="F35" t="str">
        <f>VLOOKUP(tbl_PEDIDOS[[#This Row],[id_CLIENTE]],tbl_CLIENTES[],3,0)</f>
        <v>Chile</v>
      </c>
      <c r="G35">
        <f>YEAR(tbl_PEDIDOS[[#This Row],[FECHA]])</f>
        <v>2018</v>
      </c>
      <c r="H35" t="str">
        <f>tbl_PEDIDOS[[#This Row],[id_PAIS]]&amp;tbl_PEDIDOS[[#This Row],[id_AÑO]]</f>
        <v>Chile2018</v>
      </c>
      <c r="I35" s="19">
        <f>VLOOKUP(tbl_PEDIDOS[[#This Row],[id_PAIS_AÑO]],tbl_DESCUENTOS[],4,0)</f>
        <v>0.12</v>
      </c>
      <c r="J35" s="28">
        <f>VLOOKUP(tbl_PEDIDOS[[#This Row],[id_PRODUCTO]],tbl_PRODUCTOS[],3,0)*(1-VLOOKUP(tbl_PEDIDOS[[#This Row],[id_PAIS_AÑO]],tbl_DESCUENTOS[],4,0))</f>
        <v>739.2</v>
      </c>
      <c r="K35" s="28">
        <f>tbl_PEDIDOS[[#This Row],[CANTIDAD]]*tbl_PEDIDOS[[#This Row],[Precio Unit]]</f>
        <v>17740.800000000003</v>
      </c>
    </row>
    <row r="36" spans="1:11" x14ac:dyDescent="0.25">
      <c r="A36" s="6">
        <v>35</v>
      </c>
      <c r="B36" t="s">
        <v>53</v>
      </c>
      <c r="C36" t="s">
        <v>45</v>
      </c>
      <c r="D36" s="14">
        <v>43146</v>
      </c>
      <c r="E36" s="6">
        <v>18</v>
      </c>
      <c r="F36" t="str">
        <f>VLOOKUP(tbl_PEDIDOS[[#This Row],[id_CLIENTE]],tbl_CLIENTES[],3,0)</f>
        <v>Uruguay</v>
      </c>
      <c r="G36">
        <f>YEAR(tbl_PEDIDOS[[#This Row],[FECHA]])</f>
        <v>2018</v>
      </c>
      <c r="H36" t="str">
        <f>tbl_PEDIDOS[[#This Row],[id_PAIS]]&amp;tbl_PEDIDOS[[#This Row],[id_AÑO]]</f>
        <v>Uruguay2018</v>
      </c>
      <c r="I36" s="19">
        <f>VLOOKUP(tbl_PEDIDOS[[#This Row],[id_PAIS_AÑO]],tbl_DESCUENTOS[],4,0)</f>
        <v>0.02</v>
      </c>
      <c r="J36" s="28">
        <f>VLOOKUP(tbl_PEDIDOS[[#This Row],[id_PRODUCTO]],tbl_PRODUCTOS[],3,0)*(1-VLOOKUP(tbl_PEDIDOS[[#This Row],[id_PAIS_AÑO]],tbl_DESCUENTOS[],4,0))</f>
        <v>852.6</v>
      </c>
      <c r="K36" s="28">
        <f>tbl_PEDIDOS[[#This Row],[CANTIDAD]]*tbl_PEDIDOS[[#This Row],[Precio Unit]]</f>
        <v>15346.800000000001</v>
      </c>
    </row>
    <row r="37" spans="1:11" x14ac:dyDescent="0.25">
      <c r="A37" s="6">
        <v>36</v>
      </c>
      <c r="B37" t="s">
        <v>52</v>
      </c>
      <c r="C37" t="s">
        <v>3</v>
      </c>
      <c r="D37" s="14">
        <v>43146</v>
      </c>
      <c r="E37" s="6">
        <v>12</v>
      </c>
      <c r="F37" t="str">
        <f>VLOOKUP(tbl_PEDIDOS[[#This Row],[id_CLIENTE]],tbl_CLIENTES[],3,0)</f>
        <v>Chile</v>
      </c>
      <c r="G37">
        <f>YEAR(tbl_PEDIDOS[[#This Row],[FECHA]])</f>
        <v>2018</v>
      </c>
      <c r="H37" t="str">
        <f>tbl_PEDIDOS[[#This Row],[id_PAIS]]&amp;tbl_PEDIDOS[[#This Row],[id_AÑO]]</f>
        <v>Chile2018</v>
      </c>
      <c r="I37" s="19">
        <f>VLOOKUP(tbl_PEDIDOS[[#This Row],[id_PAIS_AÑO]],tbl_DESCUENTOS[],4,0)</f>
        <v>0.12</v>
      </c>
      <c r="J37" s="28">
        <f>VLOOKUP(tbl_PEDIDOS[[#This Row],[id_PRODUCTO]],tbl_PRODUCTOS[],3,0)*(1-VLOOKUP(tbl_PEDIDOS[[#This Row],[id_PAIS_AÑO]],tbl_DESCUENTOS[],4,0))</f>
        <v>660</v>
      </c>
      <c r="K37" s="28">
        <f>tbl_PEDIDOS[[#This Row],[CANTIDAD]]*tbl_PEDIDOS[[#This Row],[Precio Unit]]</f>
        <v>7920</v>
      </c>
    </row>
    <row r="38" spans="1:11" x14ac:dyDescent="0.25">
      <c r="A38" s="6">
        <v>37</v>
      </c>
      <c r="B38" t="s">
        <v>52</v>
      </c>
      <c r="C38" t="s">
        <v>46</v>
      </c>
      <c r="D38" s="14">
        <v>43146</v>
      </c>
      <c r="E38" s="6">
        <v>24</v>
      </c>
      <c r="F38" t="str">
        <f>VLOOKUP(tbl_PEDIDOS[[#This Row],[id_CLIENTE]],tbl_CLIENTES[],3,0)</f>
        <v>Chile</v>
      </c>
      <c r="G38">
        <f>YEAR(tbl_PEDIDOS[[#This Row],[FECHA]])</f>
        <v>2018</v>
      </c>
      <c r="H38" t="str">
        <f>tbl_PEDIDOS[[#This Row],[id_PAIS]]&amp;tbl_PEDIDOS[[#This Row],[id_AÑO]]</f>
        <v>Chile2018</v>
      </c>
      <c r="I38" s="19">
        <f>VLOOKUP(tbl_PEDIDOS[[#This Row],[id_PAIS_AÑO]],tbl_DESCUENTOS[],4,0)</f>
        <v>0.12</v>
      </c>
      <c r="J38" s="28">
        <f>VLOOKUP(tbl_PEDIDOS[[#This Row],[id_PRODUCTO]],tbl_PRODUCTOS[],3,0)*(1-VLOOKUP(tbl_PEDIDOS[[#This Row],[id_PAIS_AÑO]],tbl_DESCUENTOS[],4,0))</f>
        <v>598.4</v>
      </c>
      <c r="K38" s="28">
        <f>tbl_PEDIDOS[[#This Row],[CANTIDAD]]*tbl_PEDIDOS[[#This Row],[Precio Unit]]</f>
        <v>14361.599999999999</v>
      </c>
    </row>
    <row r="39" spans="1:11" x14ac:dyDescent="0.25">
      <c r="A39" s="6">
        <v>38</v>
      </c>
      <c r="B39" t="s">
        <v>52</v>
      </c>
      <c r="C39" t="s">
        <v>6</v>
      </c>
      <c r="D39" s="14">
        <v>43146</v>
      </c>
      <c r="E39" s="6">
        <v>18</v>
      </c>
      <c r="F39" t="str">
        <f>VLOOKUP(tbl_PEDIDOS[[#This Row],[id_CLIENTE]],tbl_CLIENTES[],3,0)</f>
        <v>Chile</v>
      </c>
      <c r="G39">
        <f>YEAR(tbl_PEDIDOS[[#This Row],[FECHA]])</f>
        <v>2018</v>
      </c>
      <c r="H39" t="str">
        <f>tbl_PEDIDOS[[#This Row],[id_PAIS]]&amp;tbl_PEDIDOS[[#This Row],[id_AÑO]]</f>
        <v>Chile2018</v>
      </c>
      <c r="I39" s="19">
        <f>VLOOKUP(tbl_PEDIDOS[[#This Row],[id_PAIS_AÑO]],tbl_DESCUENTOS[],4,0)</f>
        <v>0.12</v>
      </c>
      <c r="J39" s="28">
        <f>VLOOKUP(tbl_PEDIDOS[[#This Row],[id_PRODUCTO]],tbl_PRODUCTOS[],3,0)*(1-VLOOKUP(tbl_PEDIDOS[[#This Row],[id_PAIS_AÑO]],tbl_DESCUENTOS[],4,0))</f>
        <v>739.2</v>
      </c>
      <c r="K39" s="28">
        <f>tbl_PEDIDOS[[#This Row],[CANTIDAD]]*tbl_PEDIDOS[[#This Row],[Precio Unit]]</f>
        <v>13305.6</v>
      </c>
    </row>
    <row r="40" spans="1:11" x14ac:dyDescent="0.25">
      <c r="A40" s="6">
        <v>39</v>
      </c>
      <c r="B40" t="s">
        <v>53</v>
      </c>
      <c r="C40" t="s">
        <v>3</v>
      </c>
      <c r="D40" s="14">
        <v>43146</v>
      </c>
      <c r="E40" s="6">
        <v>24</v>
      </c>
      <c r="F40" t="str">
        <f>VLOOKUP(tbl_PEDIDOS[[#This Row],[id_CLIENTE]],tbl_CLIENTES[],3,0)</f>
        <v>Uruguay</v>
      </c>
      <c r="G40">
        <f>YEAR(tbl_PEDIDOS[[#This Row],[FECHA]])</f>
        <v>2018</v>
      </c>
      <c r="H40" t="str">
        <f>tbl_PEDIDOS[[#This Row],[id_PAIS]]&amp;tbl_PEDIDOS[[#This Row],[id_AÑO]]</f>
        <v>Uruguay2018</v>
      </c>
      <c r="I40" s="19">
        <f>VLOOKUP(tbl_PEDIDOS[[#This Row],[id_PAIS_AÑO]],tbl_DESCUENTOS[],4,0)</f>
        <v>0.02</v>
      </c>
      <c r="J40" s="28">
        <f>VLOOKUP(tbl_PEDIDOS[[#This Row],[id_PRODUCTO]],tbl_PRODUCTOS[],3,0)*(1-VLOOKUP(tbl_PEDIDOS[[#This Row],[id_PAIS_AÑO]],tbl_DESCUENTOS[],4,0))</f>
        <v>735</v>
      </c>
      <c r="K40" s="28">
        <f>tbl_PEDIDOS[[#This Row],[CANTIDAD]]*tbl_PEDIDOS[[#This Row],[Precio Unit]]</f>
        <v>17640</v>
      </c>
    </row>
    <row r="41" spans="1:11" x14ac:dyDescent="0.25">
      <c r="A41" s="6">
        <v>40</v>
      </c>
      <c r="B41" t="s">
        <v>53</v>
      </c>
      <c r="C41" t="s">
        <v>7</v>
      </c>
      <c r="D41" s="14">
        <v>43146</v>
      </c>
      <c r="E41" s="6">
        <v>12</v>
      </c>
      <c r="F41" t="str">
        <f>VLOOKUP(tbl_PEDIDOS[[#This Row],[id_CLIENTE]],tbl_CLIENTES[],3,0)</f>
        <v>Uruguay</v>
      </c>
      <c r="G41">
        <f>YEAR(tbl_PEDIDOS[[#This Row],[FECHA]])</f>
        <v>2018</v>
      </c>
      <c r="H41" t="str">
        <f>tbl_PEDIDOS[[#This Row],[id_PAIS]]&amp;tbl_PEDIDOS[[#This Row],[id_AÑO]]</f>
        <v>Uruguay2018</v>
      </c>
      <c r="I41" s="19">
        <f>VLOOKUP(tbl_PEDIDOS[[#This Row],[id_PAIS_AÑO]],tbl_DESCUENTOS[],4,0)</f>
        <v>0.02</v>
      </c>
      <c r="J41" s="28">
        <f>VLOOKUP(tbl_PEDIDOS[[#This Row],[id_PRODUCTO]],tbl_PRODUCTOS[],3,0)*(1-VLOOKUP(tbl_PEDIDOS[[#This Row],[id_PAIS_AÑO]],tbl_DESCUENTOS[],4,0))</f>
        <v>744.8</v>
      </c>
      <c r="K41" s="28">
        <f>tbl_PEDIDOS[[#This Row],[CANTIDAD]]*tbl_PEDIDOS[[#This Row],[Precio Unit]]</f>
        <v>8937.5999999999985</v>
      </c>
    </row>
    <row r="42" spans="1:11" x14ac:dyDescent="0.25">
      <c r="A42" s="6">
        <v>41</v>
      </c>
      <c r="B42" t="s">
        <v>54</v>
      </c>
      <c r="C42" t="s">
        <v>46</v>
      </c>
      <c r="D42" s="14">
        <v>43146</v>
      </c>
      <c r="E42" s="6">
        <v>24</v>
      </c>
      <c r="F42" t="str">
        <f>VLOOKUP(tbl_PEDIDOS[[#This Row],[id_CLIENTE]],tbl_CLIENTES[],3,0)</f>
        <v>Perú</v>
      </c>
      <c r="G42">
        <f>YEAR(tbl_PEDIDOS[[#This Row],[FECHA]])</f>
        <v>2018</v>
      </c>
      <c r="H42" t="str">
        <f>tbl_PEDIDOS[[#This Row],[id_PAIS]]&amp;tbl_PEDIDOS[[#This Row],[id_AÑO]]</f>
        <v>Perú2018</v>
      </c>
      <c r="I42" s="19">
        <f>VLOOKUP(tbl_PEDIDOS[[#This Row],[id_PAIS_AÑO]],tbl_DESCUENTOS[],4,0)</f>
        <v>0.05</v>
      </c>
      <c r="J42" s="28">
        <f>VLOOKUP(tbl_PEDIDOS[[#This Row],[id_PRODUCTO]],tbl_PRODUCTOS[],3,0)*(1-VLOOKUP(tbl_PEDIDOS[[#This Row],[id_PAIS_AÑO]],tbl_DESCUENTOS[],4,0))</f>
        <v>646</v>
      </c>
      <c r="K42" s="28">
        <f>tbl_PEDIDOS[[#This Row],[CANTIDAD]]*tbl_PEDIDOS[[#This Row],[Precio Unit]]</f>
        <v>15504</v>
      </c>
    </row>
    <row r="43" spans="1:11" x14ac:dyDescent="0.25">
      <c r="A43" s="6">
        <v>42</v>
      </c>
      <c r="B43" t="s">
        <v>51</v>
      </c>
      <c r="C43" t="s">
        <v>4</v>
      </c>
      <c r="D43" s="14">
        <v>43146</v>
      </c>
      <c r="E43" s="6">
        <v>24</v>
      </c>
      <c r="F43" t="str">
        <f>VLOOKUP(tbl_PEDIDOS[[#This Row],[id_CLIENTE]],tbl_CLIENTES[],3,0)</f>
        <v>Colombia</v>
      </c>
      <c r="G43">
        <f>YEAR(tbl_PEDIDOS[[#This Row],[FECHA]])</f>
        <v>2018</v>
      </c>
      <c r="H43" t="str">
        <f>tbl_PEDIDOS[[#This Row],[id_PAIS]]&amp;tbl_PEDIDOS[[#This Row],[id_AÑO]]</f>
        <v>Colombia2018</v>
      </c>
      <c r="I43" s="19">
        <f>VLOOKUP(tbl_PEDIDOS[[#This Row],[id_PAIS_AÑO]],tbl_DESCUENTOS[],4,0)</f>
        <v>0.15</v>
      </c>
      <c r="J43" s="28">
        <f>VLOOKUP(tbl_PEDIDOS[[#This Row],[id_PRODUCTO]],tbl_PRODUCTOS[],3,0)*(1-VLOOKUP(tbl_PEDIDOS[[#This Row],[id_PAIS_AÑO]],tbl_DESCUENTOS[],4,0))</f>
        <v>833</v>
      </c>
      <c r="K43" s="28">
        <f>tbl_PEDIDOS[[#This Row],[CANTIDAD]]*tbl_PEDIDOS[[#This Row],[Precio Unit]]</f>
        <v>19992</v>
      </c>
    </row>
    <row r="44" spans="1:11" x14ac:dyDescent="0.25">
      <c r="A44" s="6">
        <v>43</v>
      </c>
      <c r="B44" t="s">
        <v>51</v>
      </c>
      <c r="C44" t="s">
        <v>6</v>
      </c>
      <c r="D44" s="14">
        <v>43146</v>
      </c>
      <c r="E44" s="6">
        <v>36</v>
      </c>
      <c r="F44" t="str">
        <f>VLOOKUP(tbl_PEDIDOS[[#This Row],[id_CLIENTE]],tbl_CLIENTES[],3,0)</f>
        <v>Colombia</v>
      </c>
      <c r="G44">
        <f>YEAR(tbl_PEDIDOS[[#This Row],[FECHA]])</f>
        <v>2018</v>
      </c>
      <c r="H44" t="str">
        <f>tbl_PEDIDOS[[#This Row],[id_PAIS]]&amp;tbl_PEDIDOS[[#This Row],[id_AÑO]]</f>
        <v>Colombia2018</v>
      </c>
      <c r="I44" s="19">
        <f>VLOOKUP(tbl_PEDIDOS[[#This Row],[id_PAIS_AÑO]],tbl_DESCUENTOS[],4,0)</f>
        <v>0.15</v>
      </c>
      <c r="J44" s="28">
        <f>VLOOKUP(tbl_PEDIDOS[[#This Row],[id_PRODUCTO]],tbl_PRODUCTOS[],3,0)*(1-VLOOKUP(tbl_PEDIDOS[[#This Row],[id_PAIS_AÑO]],tbl_DESCUENTOS[],4,0))</f>
        <v>714</v>
      </c>
      <c r="K44" s="28">
        <f>tbl_PEDIDOS[[#This Row],[CANTIDAD]]*tbl_PEDIDOS[[#This Row],[Precio Unit]]</f>
        <v>25704</v>
      </c>
    </row>
    <row r="45" spans="1:11" x14ac:dyDescent="0.25">
      <c r="A45" s="6">
        <v>44</v>
      </c>
      <c r="B45" t="s">
        <v>52</v>
      </c>
      <c r="C45" t="s">
        <v>4</v>
      </c>
      <c r="D45" s="14">
        <v>43146</v>
      </c>
      <c r="E45" s="6">
        <v>24</v>
      </c>
      <c r="F45" t="str">
        <f>VLOOKUP(tbl_PEDIDOS[[#This Row],[id_CLIENTE]],tbl_CLIENTES[],3,0)</f>
        <v>Chile</v>
      </c>
      <c r="G45">
        <f>YEAR(tbl_PEDIDOS[[#This Row],[FECHA]])</f>
        <v>2018</v>
      </c>
      <c r="H45" t="str">
        <f>tbl_PEDIDOS[[#This Row],[id_PAIS]]&amp;tbl_PEDIDOS[[#This Row],[id_AÑO]]</f>
        <v>Chile2018</v>
      </c>
      <c r="I45" s="19">
        <f>VLOOKUP(tbl_PEDIDOS[[#This Row],[id_PAIS_AÑO]],tbl_DESCUENTOS[],4,0)</f>
        <v>0.12</v>
      </c>
      <c r="J45" s="28">
        <f>VLOOKUP(tbl_PEDIDOS[[#This Row],[id_PRODUCTO]],tbl_PRODUCTOS[],3,0)*(1-VLOOKUP(tbl_PEDIDOS[[#This Row],[id_PAIS_AÑO]],tbl_DESCUENTOS[],4,0))</f>
        <v>862.4</v>
      </c>
      <c r="K45" s="28">
        <f>tbl_PEDIDOS[[#This Row],[CANTIDAD]]*tbl_PEDIDOS[[#This Row],[Precio Unit]]</f>
        <v>20697.599999999999</v>
      </c>
    </row>
    <row r="46" spans="1:11" x14ac:dyDescent="0.25">
      <c r="A46" s="6">
        <v>45</v>
      </c>
      <c r="B46" t="s">
        <v>52</v>
      </c>
      <c r="C46" t="s">
        <v>44</v>
      </c>
      <c r="D46" s="14">
        <v>43146</v>
      </c>
      <c r="E46" s="6">
        <v>18</v>
      </c>
      <c r="F46" t="str">
        <f>VLOOKUP(tbl_PEDIDOS[[#This Row],[id_CLIENTE]],tbl_CLIENTES[],3,0)</f>
        <v>Chile</v>
      </c>
      <c r="G46">
        <f>YEAR(tbl_PEDIDOS[[#This Row],[FECHA]])</f>
        <v>2018</v>
      </c>
      <c r="H46" t="str">
        <f>tbl_PEDIDOS[[#This Row],[id_PAIS]]&amp;tbl_PEDIDOS[[#This Row],[id_AÑO]]</f>
        <v>Chile2018</v>
      </c>
      <c r="I46" s="19">
        <f>VLOOKUP(tbl_PEDIDOS[[#This Row],[id_PAIS_AÑO]],tbl_DESCUENTOS[],4,0)</f>
        <v>0.12</v>
      </c>
      <c r="J46" s="28">
        <f>VLOOKUP(tbl_PEDIDOS[[#This Row],[id_PRODUCTO]],tbl_PRODUCTOS[],3,0)*(1-VLOOKUP(tbl_PEDIDOS[[#This Row],[id_PAIS_AÑO]],tbl_DESCUENTOS[],4,0))</f>
        <v>589.6</v>
      </c>
      <c r="K46" s="28">
        <f>tbl_PEDIDOS[[#This Row],[CANTIDAD]]*tbl_PEDIDOS[[#This Row],[Precio Unit]]</f>
        <v>10612.800000000001</v>
      </c>
    </row>
    <row r="47" spans="1:11" x14ac:dyDescent="0.25">
      <c r="A47" s="6">
        <v>46</v>
      </c>
      <c r="B47" t="s">
        <v>53</v>
      </c>
      <c r="C47" t="s">
        <v>5</v>
      </c>
      <c r="D47" s="14">
        <v>43146</v>
      </c>
      <c r="E47" s="6">
        <v>12</v>
      </c>
      <c r="F47" t="str">
        <f>VLOOKUP(tbl_PEDIDOS[[#This Row],[id_CLIENTE]],tbl_CLIENTES[],3,0)</f>
        <v>Uruguay</v>
      </c>
      <c r="G47">
        <f>YEAR(tbl_PEDIDOS[[#This Row],[FECHA]])</f>
        <v>2018</v>
      </c>
      <c r="H47" t="str">
        <f>tbl_PEDIDOS[[#This Row],[id_PAIS]]&amp;tbl_PEDIDOS[[#This Row],[id_AÑO]]</f>
        <v>Uruguay2018</v>
      </c>
      <c r="I47" s="19">
        <f>VLOOKUP(tbl_PEDIDOS[[#This Row],[id_PAIS_AÑO]],tbl_DESCUENTOS[],4,0)</f>
        <v>0.02</v>
      </c>
      <c r="J47" s="28">
        <f>VLOOKUP(tbl_PEDIDOS[[#This Row],[id_PRODUCTO]],tbl_PRODUCTOS[],3,0)*(1-VLOOKUP(tbl_PEDIDOS[[#This Row],[id_PAIS_AÑO]],tbl_DESCUENTOS[],4,0))</f>
        <v>744.8</v>
      </c>
      <c r="K47" s="28">
        <f>tbl_PEDIDOS[[#This Row],[CANTIDAD]]*tbl_PEDIDOS[[#This Row],[Precio Unit]]</f>
        <v>8937.5999999999985</v>
      </c>
    </row>
    <row r="48" spans="1:11" x14ac:dyDescent="0.25">
      <c r="A48" s="6">
        <v>47</v>
      </c>
      <c r="B48" t="s">
        <v>55</v>
      </c>
      <c r="C48" t="s">
        <v>5</v>
      </c>
      <c r="D48" s="14">
        <v>43146</v>
      </c>
      <c r="E48" s="6">
        <v>24</v>
      </c>
      <c r="F48" t="str">
        <f>VLOOKUP(tbl_PEDIDOS[[#This Row],[id_CLIENTE]],tbl_CLIENTES[],3,0)</f>
        <v>Ecuador</v>
      </c>
      <c r="G48">
        <f>YEAR(tbl_PEDIDOS[[#This Row],[FECHA]])</f>
        <v>2018</v>
      </c>
      <c r="H48" t="str">
        <f>tbl_PEDIDOS[[#This Row],[id_PAIS]]&amp;tbl_PEDIDOS[[#This Row],[id_AÑO]]</f>
        <v>Ecuador2018</v>
      </c>
      <c r="I48" s="19">
        <f>VLOOKUP(tbl_PEDIDOS[[#This Row],[id_PAIS_AÑO]],tbl_DESCUENTOS[],4,0)</f>
        <v>0.28000000000000003</v>
      </c>
      <c r="J48" s="28">
        <f>VLOOKUP(tbl_PEDIDOS[[#This Row],[id_PRODUCTO]],tbl_PRODUCTOS[],3,0)*(1-VLOOKUP(tbl_PEDIDOS[[#This Row],[id_PAIS_AÑO]],tbl_DESCUENTOS[],4,0))</f>
        <v>547.19999999999993</v>
      </c>
      <c r="K48" s="28">
        <f>tbl_PEDIDOS[[#This Row],[CANTIDAD]]*tbl_PEDIDOS[[#This Row],[Precio Unit]]</f>
        <v>13132.8</v>
      </c>
    </row>
    <row r="49" spans="1:11" x14ac:dyDescent="0.25">
      <c r="A49" s="6">
        <v>48</v>
      </c>
      <c r="B49" t="s">
        <v>56</v>
      </c>
      <c r="C49" t="s">
        <v>6</v>
      </c>
      <c r="D49" s="14">
        <v>43146</v>
      </c>
      <c r="E49" s="6">
        <v>12</v>
      </c>
      <c r="F49" t="str">
        <f>VLOOKUP(tbl_PEDIDOS[[#This Row],[id_CLIENTE]],tbl_CLIENTES[],3,0)</f>
        <v>Argentina</v>
      </c>
      <c r="G49">
        <f>YEAR(tbl_PEDIDOS[[#This Row],[FECHA]])</f>
        <v>2018</v>
      </c>
      <c r="H49" t="str">
        <f>tbl_PEDIDOS[[#This Row],[id_PAIS]]&amp;tbl_PEDIDOS[[#This Row],[id_AÑO]]</f>
        <v>Argentina2018</v>
      </c>
      <c r="I49" s="19">
        <f>VLOOKUP(tbl_PEDIDOS[[#This Row],[id_PAIS_AÑO]],tbl_DESCUENTOS[],4,0)</f>
        <v>0.25</v>
      </c>
      <c r="J49" s="28">
        <f>VLOOKUP(tbl_PEDIDOS[[#This Row],[id_PRODUCTO]],tbl_PRODUCTOS[],3,0)*(1-VLOOKUP(tbl_PEDIDOS[[#This Row],[id_PAIS_AÑO]],tbl_DESCUENTOS[],4,0))</f>
        <v>630</v>
      </c>
      <c r="K49" s="28">
        <f>tbl_PEDIDOS[[#This Row],[CANTIDAD]]*tbl_PEDIDOS[[#This Row],[Precio Unit]]</f>
        <v>7560</v>
      </c>
    </row>
    <row r="50" spans="1:11" x14ac:dyDescent="0.25">
      <c r="A50" s="6">
        <v>49</v>
      </c>
      <c r="B50" t="s">
        <v>57</v>
      </c>
      <c r="C50" t="s">
        <v>7</v>
      </c>
      <c r="D50" s="14">
        <v>43146</v>
      </c>
      <c r="E50" s="6">
        <v>24</v>
      </c>
      <c r="F50" t="str">
        <f>VLOOKUP(tbl_PEDIDOS[[#This Row],[id_CLIENTE]],tbl_CLIENTES[],3,0)</f>
        <v>Colombia</v>
      </c>
      <c r="G50">
        <f>YEAR(tbl_PEDIDOS[[#This Row],[FECHA]])</f>
        <v>2018</v>
      </c>
      <c r="H50" t="str">
        <f>tbl_PEDIDOS[[#This Row],[id_PAIS]]&amp;tbl_PEDIDOS[[#This Row],[id_AÑO]]</f>
        <v>Colombia2018</v>
      </c>
      <c r="I50" s="19">
        <f>VLOOKUP(tbl_PEDIDOS[[#This Row],[id_PAIS_AÑO]],tbl_DESCUENTOS[],4,0)</f>
        <v>0.15</v>
      </c>
      <c r="J50" s="28">
        <f>VLOOKUP(tbl_PEDIDOS[[#This Row],[id_PRODUCTO]],tbl_PRODUCTOS[],3,0)*(1-VLOOKUP(tbl_PEDIDOS[[#This Row],[id_PAIS_AÑO]],tbl_DESCUENTOS[],4,0))</f>
        <v>646</v>
      </c>
      <c r="K50" s="28">
        <f>tbl_PEDIDOS[[#This Row],[CANTIDAD]]*tbl_PEDIDOS[[#This Row],[Precio Unit]]</f>
        <v>15504</v>
      </c>
    </row>
    <row r="51" spans="1:11" x14ac:dyDescent="0.25">
      <c r="A51" s="6">
        <v>50</v>
      </c>
      <c r="B51" t="s">
        <v>58</v>
      </c>
      <c r="C51" t="s">
        <v>3</v>
      </c>
      <c r="D51" s="14">
        <v>43146</v>
      </c>
      <c r="E51" s="6">
        <v>24</v>
      </c>
      <c r="F51" t="str">
        <f>VLOOKUP(tbl_PEDIDOS[[#This Row],[id_CLIENTE]],tbl_CLIENTES[],3,0)</f>
        <v>Chile</v>
      </c>
      <c r="G51">
        <f>YEAR(tbl_PEDIDOS[[#This Row],[FECHA]])</f>
        <v>2018</v>
      </c>
      <c r="H51" t="str">
        <f>tbl_PEDIDOS[[#This Row],[id_PAIS]]&amp;tbl_PEDIDOS[[#This Row],[id_AÑO]]</f>
        <v>Chile2018</v>
      </c>
      <c r="I51" s="19">
        <f>VLOOKUP(tbl_PEDIDOS[[#This Row],[id_PAIS_AÑO]],tbl_DESCUENTOS[],4,0)</f>
        <v>0.12</v>
      </c>
      <c r="J51" s="28">
        <f>VLOOKUP(tbl_PEDIDOS[[#This Row],[id_PRODUCTO]],tbl_PRODUCTOS[],3,0)*(1-VLOOKUP(tbl_PEDIDOS[[#This Row],[id_PAIS_AÑO]],tbl_DESCUENTOS[],4,0))</f>
        <v>660</v>
      </c>
      <c r="K51" s="28">
        <f>tbl_PEDIDOS[[#This Row],[CANTIDAD]]*tbl_PEDIDOS[[#This Row],[Precio Unit]]</f>
        <v>15840</v>
      </c>
    </row>
    <row r="52" spans="1:11" x14ac:dyDescent="0.25">
      <c r="A52" s="6">
        <v>51</v>
      </c>
      <c r="B52" t="s">
        <v>58</v>
      </c>
      <c r="C52" t="s">
        <v>46</v>
      </c>
      <c r="D52" s="14">
        <v>43174</v>
      </c>
      <c r="E52" s="6">
        <v>36</v>
      </c>
      <c r="F52" t="str">
        <f>VLOOKUP(tbl_PEDIDOS[[#This Row],[id_CLIENTE]],tbl_CLIENTES[],3,0)</f>
        <v>Chile</v>
      </c>
      <c r="G52">
        <f>YEAR(tbl_PEDIDOS[[#This Row],[FECHA]])</f>
        <v>2018</v>
      </c>
      <c r="H52" t="str">
        <f>tbl_PEDIDOS[[#This Row],[id_PAIS]]&amp;tbl_PEDIDOS[[#This Row],[id_AÑO]]</f>
        <v>Chile2018</v>
      </c>
      <c r="I52" s="19">
        <f>VLOOKUP(tbl_PEDIDOS[[#This Row],[id_PAIS_AÑO]],tbl_DESCUENTOS[],4,0)</f>
        <v>0.12</v>
      </c>
      <c r="J52" s="28">
        <f>VLOOKUP(tbl_PEDIDOS[[#This Row],[id_PRODUCTO]],tbl_PRODUCTOS[],3,0)*(1-VLOOKUP(tbl_PEDIDOS[[#This Row],[id_PAIS_AÑO]],tbl_DESCUENTOS[],4,0))</f>
        <v>598.4</v>
      </c>
      <c r="K52" s="28">
        <f>tbl_PEDIDOS[[#This Row],[CANTIDAD]]*tbl_PEDIDOS[[#This Row],[Precio Unit]]</f>
        <v>21542.399999999998</v>
      </c>
    </row>
    <row r="53" spans="1:11" x14ac:dyDescent="0.25">
      <c r="A53" s="6">
        <v>52</v>
      </c>
      <c r="B53" t="s">
        <v>53</v>
      </c>
      <c r="C53" t="s">
        <v>6</v>
      </c>
      <c r="D53" s="14">
        <v>43174</v>
      </c>
      <c r="E53" s="6">
        <v>12</v>
      </c>
      <c r="F53" t="str">
        <f>VLOOKUP(tbl_PEDIDOS[[#This Row],[id_CLIENTE]],tbl_CLIENTES[],3,0)</f>
        <v>Uruguay</v>
      </c>
      <c r="G53">
        <f>YEAR(tbl_PEDIDOS[[#This Row],[FECHA]])</f>
        <v>2018</v>
      </c>
      <c r="H53" t="str">
        <f>tbl_PEDIDOS[[#This Row],[id_PAIS]]&amp;tbl_PEDIDOS[[#This Row],[id_AÑO]]</f>
        <v>Uruguay2018</v>
      </c>
      <c r="I53" s="19">
        <f>VLOOKUP(tbl_PEDIDOS[[#This Row],[id_PAIS_AÑO]],tbl_DESCUENTOS[],4,0)</f>
        <v>0.02</v>
      </c>
      <c r="J53" s="28">
        <f>VLOOKUP(tbl_PEDIDOS[[#This Row],[id_PRODUCTO]],tbl_PRODUCTOS[],3,0)*(1-VLOOKUP(tbl_PEDIDOS[[#This Row],[id_PAIS_AÑO]],tbl_DESCUENTOS[],4,0))</f>
        <v>823.19999999999993</v>
      </c>
      <c r="K53" s="28">
        <f>tbl_PEDIDOS[[#This Row],[CANTIDAD]]*tbl_PEDIDOS[[#This Row],[Precio Unit]]</f>
        <v>9878.4</v>
      </c>
    </row>
    <row r="54" spans="1:11" x14ac:dyDescent="0.25">
      <c r="A54" s="6">
        <v>53</v>
      </c>
      <c r="B54" t="s">
        <v>52</v>
      </c>
      <c r="C54" t="s">
        <v>46</v>
      </c>
      <c r="D54" s="14">
        <v>43174</v>
      </c>
      <c r="E54" s="6">
        <v>24</v>
      </c>
      <c r="F54" t="str">
        <f>VLOOKUP(tbl_PEDIDOS[[#This Row],[id_CLIENTE]],tbl_CLIENTES[],3,0)</f>
        <v>Chile</v>
      </c>
      <c r="G54">
        <f>YEAR(tbl_PEDIDOS[[#This Row],[FECHA]])</f>
        <v>2018</v>
      </c>
      <c r="H54" t="str">
        <f>tbl_PEDIDOS[[#This Row],[id_PAIS]]&amp;tbl_PEDIDOS[[#This Row],[id_AÑO]]</f>
        <v>Chile2018</v>
      </c>
      <c r="I54" s="19">
        <f>VLOOKUP(tbl_PEDIDOS[[#This Row],[id_PAIS_AÑO]],tbl_DESCUENTOS[],4,0)</f>
        <v>0.12</v>
      </c>
      <c r="J54" s="28">
        <f>VLOOKUP(tbl_PEDIDOS[[#This Row],[id_PRODUCTO]],tbl_PRODUCTOS[],3,0)*(1-VLOOKUP(tbl_PEDIDOS[[#This Row],[id_PAIS_AÑO]],tbl_DESCUENTOS[],4,0))</f>
        <v>598.4</v>
      </c>
      <c r="K54" s="28">
        <f>tbl_PEDIDOS[[#This Row],[CANTIDAD]]*tbl_PEDIDOS[[#This Row],[Precio Unit]]</f>
        <v>14361.599999999999</v>
      </c>
    </row>
    <row r="55" spans="1:11" x14ac:dyDescent="0.25">
      <c r="A55" s="6">
        <v>54</v>
      </c>
      <c r="B55" t="s">
        <v>52</v>
      </c>
      <c r="C55" t="s">
        <v>6</v>
      </c>
      <c r="D55" s="14">
        <v>43174</v>
      </c>
      <c r="E55" s="6">
        <v>24</v>
      </c>
      <c r="F55" t="str">
        <f>VLOOKUP(tbl_PEDIDOS[[#This Row],[id_CLIENTE]],tbl_CLIENTES[],3,0)</f>
        <v>Chile</v>
      </c>
      <c r="G55">
        <f>YEAR(tbl_PEDIDOS[[#This Row],[FECHA]])</f>
        <v>2018</v>
      </c>
      <c r="H55" t="str">
        <f>tbl_PEDIDOS[[#This Row],[id_PAIS]]&amp;tbl_PEDIDOS[[#This Row],[id_AÑO]]</f>
        <v>Chile2018</v>
      </c>
      <c r="I55" s="19">
        <f>VLOOKUP(tbl_PEDIDOS[[#This Row],[id_PAIS_AÑO]],tbl_DESCUENTOS[],4,0)</f>
        <v>0.12</v>
      </c>
      <c r="J55" s="28">
        <f>VLOOKUP(tbl_PEDIDOS[[#This Row],[id_PRODUCTO]],tbl_PRODUCTOS[],3,0)*(1-VLOOKUP(tbl_PEDIDOS[[#This Row],[id_PAIS_AÑO]],tbl_DESCUENTOS[],4,0))</f>
        <v>739.2</v>
      </c>
      <c r="K55" s="28">
        <f>tbl_PEDIDOS[[#This Row],[CANTIDAD]]*tbl_PEDIDOS[[#This Row],[Precio Unit]]</f>
        <v>17740.800000000003</v>
      </c>
    </row>
    <row r="56" spans="1:11" x14ac:dyDescent="0.25">
      <c r="A56" s="6">
        <v>55</v>
      </c>
      <c r="B56" t="s">
        <v>52</v>
      </c>
      <c r="C56" t="s">
        <v>3</v>
      </c>
      <c r="D56" s="14">
        <v>43174</v>
      </c>
      <c r="E56" s="6">
        <v>36</v>
      </c>
      <c r="F56" t="str">
        <f>VLOOKUP(tbl_PEDIDOS[[#This Row],[id_CLIENTE]],tbl_CLIENTES[],3,0)</f>
        <v>Chile</v>
      </c>
      <c r="G56">
        <f>YEAR(tbl_PEDIDOS[[#This Row],[FECHA]])</f>
        <v>2018</v>
      </c>
      <c r="H56" t="str">
        <f>tbl_PEDIDOS[[#This Row],[id_PAIS]]&amp;tbl_PEDIDOS[[#This Row],[id_AÑO]]</f>
        <v>Chile2018</v>
      </c>
      <c r="I56" s="19">
        <f>VLOOKUP(tbl_PEDIDOS[[#This Row],[id_PAIS_AÑO]],tbl_DESCUENTOS[],4,0)</f>
        <v>0.12</v>
      </c>
      <c r="J56" s="28">
        <f>VLOOKUP(tbl_PEDIDOS[[#This Row],[id_PRODUCTO]],tbl_PRODUCTOS[],3,0)*(1-VLOOKUP(tbl_PEDIDOS[[#This Row],[id_PAIS_AÑO]],tbl_DESCUENTOS[],4,0))</f>
        <v>660</v>
      </c>
      <c r="K56" s="28">
        <f>tbl_PEDIDOS[[#This Row],[CANTIDAD]]*tbl_PEDIDOS[[#This Row],[Precio Unit]]</f>
        <v>23760</v>
      </c>
    </row>
    <row r="57" spans="1:11" x14ac:dyDescent="0.25">
      <c r="A57" s="6">
        <v>56</v>
      </c>
      <c r="B57" t="s">
        <v>53</v>
      </c>
      <c r="C57" t="s">
        <v>46</v>
      </c>
      <c r="D57" s="14">
        <v>43174</v>
      </c>
      <c r="E57" s="6">
        <v>36</v>
      </c>
      <c r="F57" t="str">
        <f>VLOOKUP(tbl_PEDIDOS[[#This Row],[id_CLIENTE]],tbl_CLIENTES[],3,0)</f>
        <v>Uruguay</v>
      </c>
      <c r="G57">
        <f>YEAR(tbl_PEDIDOS[[#This Row],[FECHA]])</f>
        <v>2018</v>
      </c>
      <c r="H57" t="str">
        <f>tbl_PEDIDOS[[#This Row],[id_PAIS]]&amp;tbl_PEDIDOS[[#This Row],[id_AÑO]]</f>
        <v>Uruguay2018</v>
      </c>
      <c r="I57" s="19">
        <f>VLOOKUP(tbl_PEDIDOS[[#This Row],[id_PAIS_AÑO]],tbl_DESCUENTOS[],4,0)</f>
        <v>0.02</v>
      </c>
      <c r="J57" s="28">
        <f>VLOOKUP(tbl_PEDIDOS[[#This Row],[id_PRODUCTO]],tbl_PRODUCTOS[],3,0)*(1-VLOOKUP(tbl_PEDIDOS[[#This Row],[id_PAIS_AÑO]],tbl_DESCUENTOS[],4,0))</f>
        <v>666.4</v>
      </c>
      <c r="K57" s="28">
        <f>tbl_PEDIDOS[[#This Row],[CANTIDAD]]*tbl_PEDIDOS[[#This Row],[Precio Unit]]</f>
        <v>23990.399999999998</v>
      </c>
    </row>
    <row r="58" spans="1:11" x14ac:dyDescent="0.25">
      <c r="A58" s="6">
        <v>57</v>
      </c>
      <c r="B58" t="s">
        <v>54</v>
      </c>
      <c r="C58" t="s">
        <v>4</v>
      </c>
      <c r="D58" s="14">
        <v>43174</v>
      </c>
      <c r="E58" s="6">
        <v>18</v>
      </c>
      <c r="F58" t="str">
        <f>VLOOKUP(tbl_PEDIDOS[[#This Row],[id_CLIENTE]],tbl_CLIENTES[],3,0)</f>
        <v>Perú</v>
      </c>
      <c r="G58">
        <f>YEAR(tbl_PEDIDOS[[#This Row],[FECHA]])</f>
        <v>2018</v>
      </c>
      <c r="H58" t="str">
        <f>tbl_PEDIDOS[[#This Row],[id_PAIS]]&amp;tbl_PEDIDOS[[#This Row],[id_AÑO]]</f>
        <v>Perú2018</v>
      </c>
      <c r="I58" s="19">
        <f>VLOOKUP(tbl_PEDIDOS[[#This Row],[id_PAIS_AÑO]],tbl_DESCUENTOS[],4,0)</f>
        <v>0.05</v>
      </c>
      <c r="J58" s="28">
        <f>VLOOKUP(tbl_PEDIDOS[[#This Row],[id_PRODUCTO]],tbl_PRODUCTOS[],3,0)*(1-VLOOKUP(tbl_PEDIDOS[[#This Row],[id_PAIS_AÑO]],tbl_DESCUENTOS[],4,0))</f>
        <v>931</v>
      </c>
      <c r="K58" s="28">
        <f>tbl_PEDIDOS[[#This Row],[CANTIDAD]]*tbl_PEDIDOS[[#This Row],[Precio Unit]]</f>
        <v>16758</v>
      </c>
    </row>
    <row r="59" spans="1:11" x14ac:dyDescent="0.25">
      <c r="A59" s="6">
        <v>58</v>
      </c>
      <c r="B59" t="s">
        <v>51</v>
      </c>
      <c r="C59" t="s">
        <v>6</v>
      </c>
      <c r="D59" s="14">
        <v>43174</v>
      </c>
      <c r="E59" s="6">
        <v>12</v>
      </c>
      <c r="F59" t="str">
        <f>VLOOKUP(tbl_PEDIDOS[[#This Row],[id_CLIENTE]],tbl_CLIENTES[],3,0)</f>
        <v>Colombia</v>
      </c>
      <c r="G59">
        <f>YEAR(tbl_PEDIDOS[[#This Row],[FECHA]])</f>
        <v>2018</v>
      </c>
      <c r="H59" t="str">
        <f>tbl_PEDIDOS[[#This Row],[id_PAIS]]&amp;tbl_PEDIDOS[[#This Row],[id_AÑO]]</f>
        <v>Colombia2018</v>
      </c>
      <c r="I59" s="19">
        <f>VLOOKUP(tbl_PEDIDOS[[#This Row],[id_PAIS_AÑO]],tbl_DESCUENTOS[],4,0)</f>
        <v>0.15</v>
      </c>
      <c r="J59" s="28">
        <f>VLOOKUP(tbl_PEDIDOS[[#This Row],[id_PRODUCTO]],tbl_PRODUCTOS[],3,0)*(1-VLOOKUP(tbl_PEDIDOS[[#This Row],[id_PAIS_AÑO]],tbl_DESCUENTOS[],4,0))</f>
        <v>714</v>
      </c>
      <c r="K59" s="28">
        <f>tbl_PEDIDOS[[#This Row],[CANTIDAD]]*tbl_PEDIDOS[[#This Row],[Precio Unit]]</f>
        <v>8568</v>
      </c>
    </row>
    <row r="60" spans="1:11" x14ac:dyDescent="0.25">
      <c r="A60" s="6">
        <v>59</v>
      </c>
      <c r="B60" t="s">
        <v>51</v>
      </c>
      <c r="C60" t="s">
        <v>3</v>
      </c>
      <c r="D60" s="14">
        <v>43174</v>
      </c>
      <c r="E60" s="6">
        <v>24</v>
      </c>
      <c r="F60" t="str">
        <f>VLOOKUP(tbl_PEDIDOS[[#This Row],[id_CLIENTE]],tbl_CLIENTES[],3,0)</f>
        <v>Colombia</v>
      </c>
      <c r="G60">
        <f>YEAR(tbl_PEDIDOS[[#This Row],[FECHA]])</f>
        <v>2018</v>
      </c>
      <c r="H60" t="str">
        <f>tbl_PEDIDOS[[#This Row],[id_PAIS]]&amp;tbl_PEDIDOS[[#This Row],[id_AÑO]]</f>
        <v>Colombia2018</v>
      </c>
      <c r="I60" s="19">
        <f>VLOOKUP(tbl_PEDIDOS[[#This Row],[id_PAIS_AÑO]],tbl_DESCUENTOS[],4,0)</f>
        <v>0.15</v>
      </c>
      <c r="J60" s="28">
        <f>VLOOKUP(tbl_PEDIDOS[[#This Row],[id_PRODUCTO]],tbl_PRODUCTOS[],3,0)*(1-VLOOKUP(tbl_PEDIDOS[[#This Row],[id_PAIS_AÑO]],tbl_DESCUENTOS[],4,0))</f>
        <v>637.5</v>
      </c>
      <c r="K60" s="28">
        <f>tbl_PEDIDOS[[#This Row],[CANTIDAD]]*tbl_PEDIDOS[[#This Row],[Precio Unit]]</f>
        <v>15300</v>
      </c>
    </row>
    <row r="61" spans="1:11" x14ac:dyDescent="0.25">
      <c r="A61" s="6">
        <v>60</v>
      </c>
      <c r="B61" t="s">
        <v>52</v>
      </c>
      <c r="C61" t="s">
        <v>4</v>
      </c>
      <c r="D61" s="14">
        <v>43174</v>
      </c>
      <c r="E61" s="6">
        <v>24</v>
      </c>
      <c r="F61" t="str">
        <f>VLOOKUP(tbl_PEDIDOS[[#This Row],[id_CLIENTE]],tbl_CLIENTES[],3,0)</f>
        <v>Chile</v>
      </c>
      <c r="G61">
        <f>YEAR(tbl_PEDIDOS[[#This Row],[FECHA]])</f>
        <v>2018</v>
      </c>
      <c r="H61" t="str">
        <f>tbl_PEDIDOS[[#This Row],[id_PAIS]]&amp;tbl_PEDIDOS[[#This Row],[id_AÑO]]</f>
        <v>Chile2018</v>
      </c>
      <c r="I61" s="19">
        <f>VLOOKUP(tbl_PEDIDOS[[#This Row],[id_PAIS_AÑO]],tbl_DESCUENTOS[],4,0)</f>
        <v>0.12</v>
      </c>
      <c r="J61" s="28">
        <f>VLOOKUP(tbl_PEDIDOS[[#This Row],[id_PRODUCTO]],tbl_PRODUCTOS[],3,0)*(1-VLOOKUP(tbl_PEDIDOS[[#This Row],[id_PAIS_AÑO]],tbl_DESCUENTOS[],4,0))</f>
        <v>862.4</v>
      </c>
      <c r="K61" s="28">
        <f>tbl_PEDIDOS[[#This Row],[CANTIDAD]]*tbl_PEDIDOS[[#This Row],[Precio Unit]]</f>
        <v>20697.599999999999</v>
      </c>
    </row>
    <row r="62" spans="1:11" x14ac:dyDescent="0.25">
      <c r="A62" s="6">
        <v>61</v>
      </c>
      <c r="B62" t="s">
        <v>52</v>
      </c>
      <c r="C62" t="s">
        <v>7</v>
      </c>
      <c r="D62" s="14">
        <v>43174</v>
      </c>
      <c r="E62" s="6">
        <v>18</v>
      </c>
      <c r="F62" t="str">
        <f>VLOOKUP(tbl_PEDIDOS[[#This Row],[id_CLIENTE]],tbl_CLIENTES[],3,0)</f>
        <v>Chile</v>
      </c>
      <c r="G62">
        <f>YEAR(tbl_PEDIDOS[[#This Row],[FECHA]])</f>
        <v>2018</v>
      </c>
      <c r="H62" t="str">
        <f>tbl_PEDIDOS[[#This Row],[id_PAIS]]&amp;tbl_PEDIDOS[[#This Row],[id_AÑO]]</f>
        <v>Chile2018</v>
      </c>
      <c r="I62" s="19">
        <f>VLOOKUP(tbl_PEDIDOS[[#This Row],[id_PAIS_AÑO]],tbl_DESCUENTOS[],4,0)</f>
        <v>0.12</v>
      </c>
      <c r="J62" s="28">
        <f>VLOOKUP(tbl_PEDIDOS[[#This Row],[id_PRODUCTO]],tbl_PRODUCTOS[],3,0)*(1-VLOOKUP(tbl_PEDIDOS[[#This Row],[id_PAIS_AÑO]],tbl_DESCUENTOS[],4,0))</f>
        <v>668.8</v>
      </c>
      <c r="K62" s="28">
        <f>tbl_PEDIDOS[[#This Row],[CANTIDAD]]*tbl_PEDIDOS[[#This Row],[Precio Unit]]</f>
        <v>12038.4</v>
      </c>
    </row>
    <row r="63" spans="1:11" x14ac:dyDescent="0.25">
      <c r="A63" s="6">
        <v>62</v>
      </c>
      <c r="B63" t="s">
        <v>54</v>
      </c>
      <c r="C63" t="s">
        <v>5</v>
      </c>
      <c r="D63" s="14">
        <v>43174</v>
      </c>
      <c r="E63" s="6">
        <v>24</v>
      </c>
      <c r="F63" t="str">
        <f>VLOOKUP(tbl_PEDIDOS[[#This Row],[id_CLIENTE]],tbl_CLIENTES[],3,0)</f>
        <v>Perú</v>
      </c>
      <c r="G63">
        <f>YEAR(tbl_PEDIDOS[[#This Row],[FECHA]])</f>
        <v>2018</v>
      </c>
      <c r="H63" t="str">
        <f>tbl_PEDIDOS[[#This Row],[id_PAIS]]&amp;tbl_PEDIDOS[[#This Row],[id_AÑO]]</f>
        <v>Perú2018</v>
      </c>
      <c r="I63" s="19">
        <f>VLOOKUP(tbl_PEDIDOS[[#This Row],[id_PAIS_AÑO]],tbl_DESCUENTOS[],4,0)</f>
        <v>0.05</v>
      </c>
      <c r="J63" s="28">
        <f>VLOOKUP(tbl_PEDIDOS[[#This Row],[id_PRODUCTO]],tbl_PRODUCTOS[],3,0)*(1-VLOOKUP(tbl_PEDIDOS[[#This Row],[id_PAIS_AÑO]],tbl_DESCUENTOS[],4,0))</f>
        <v>722</v>
      </c>
      <c r="K63" s="28">
        <f>tbl_PEDIDOS[[#This Row],[CANTIDAD]]*tbl_PEDIDOS[[#This Row],[Precio Unit]]</f>
        <v>17328</v>
      </c>
    </row>
    <row r="64" spans="1:11" x14ac:dyDescent="0.25">
      <c r="A64" s="6">
        <v>63</v>
      </c>
      <c r="B64" t="s">
        <v>54</v>
      </c>
      <c r="C64" t="s">
        <v>3</v>
      </c>
      <c r="D64" s="14">
        <v>43174</v>
      </c>
      <c r="E64" s="6">
        <v>12</v>
      </c>
      <c r="F64" t="str">
        <f>VLOOKUP(tbl_PEDIDOS[[#This Row],[id_CLIENTE]],tbl_CLIENTES[],3,0)</f>
        <v>Perú</v>
      </c>
      <c r="G64">
        <f>YEAR(tbl_PEDIDOS[[#This Row],[FECHA]])</f>
        <v>2018</v>
      </c>
      <c r="H64" t="str">
        <f>tbl_PEDIDOS[[#This Row],[id_PAIS]]&amp;tbl_PEDIDOS[[#This Row],[id_AÑO]]</f>
        <v>Perú2018</v>
      </c>
      <c r="I64" s="19">
        <f>VLOOKUP(tbl_PEDIDOS[[#This Row],[id_PAIS_AÑO]],tbl_DESCUENTOS[],4,0)</f>
        <v>0.05</v>
      </c>
      <c r="J64" s="28">
        <f>VLOOKUP(tbl_PEDIDOS[[#This Row],[id_PRODUCTO]],tbl_PRODUCTOS[],3,0)*(1-VLOOKUP(tbl_PEDIDOS[[#This Row],[id_PAIS_AÑO]],tbl_DESCUENTOS[],4,0))</f>
        <v>712.5</v>
      </c>
      <c r="K64" s="28">
        <f>tbl_PEDIDOS[[#This Row],[CANTIDAD]]*tbl_PEDIDOS[[#This Row],[Precio Unit]]</f>
        <v>8550</v>
      </c>
    </row>
    <row r="65" spans="1:11" x14ac:dyDescent="0.25">
      <c r="A65" s="6">
        <v>64</v>
      </c>
      <c r="B65" t="s">
        <v>55</v>
      </c>
      <c r="C65" t="s">
        <v>44</v>
      </c>
      <c r="D65" s="14">
        <v>43174</v>
      </c>
      <c r="E65" s="6">
        <v>24</v>
      </c>
      <c r="F65" t="str">
        <f>VLOOKUP(tbl_PEDIDOS[[#This Row],[id_CLIENTE]],tbl_CLIENTES[],3,0)</f>
        <v>Ecuador</v>
      </c>
      <c r="G65">
        <f>YEAR(tbl_PEDIDOS[[#This Row],[FECHA]])</f>
        <v>2018</v>
      </c>
      <c r="H65" t="str">
        <f>tbl_PEDIDOS[[#This Row],[id_PAIS]]&amp;tbl_PEDIDOS[[#This Row],[id_AÑO]]</f>
        <v>Ecuador2018</v>
      </c>
      <c r="I65" s="19">
        <f>VLOOKUP(tbl_PEDIDOS[[#This Row],[id_PAIS_AÑO]],tbl_DESCUENTOS[],4,0)</f>
        <v>0.28000000000000003</v>
      </c>
      <c r="J65" s="28">
        <f>VLOOKUP(tbl_PEDIDOS[[#This Row],[id_PRODUCTO]],tbl_PRODUCTOS[],3,0)*(1-VLOOKUP(tbl_PEDIDOS[[#This Row],[id_PAIS_AÑO]],tbl_DESCUENTOS[],4,0))</f>
        <v>482.4</v>
      </c>
      <c r="K65" s="28">
        <f>tbl_PEDIDOS[[#This Row],[CANTIDAD]]*tbl_PEDIDOS[[#This Row],[Precio Unit]]</f>
        <v>11577.599999999999</v>
      </c>
    </row>
    <row r="66" spans="1:11" x14ac:dyDescent="0.25">
      <c r="A66" s="6">
        <v>65</v>
      </c>
      <c r="B66" t="s">
        <v>56</v>
      </c>
      <c r="C66" t="s">
        <v>5</v>
      </c>
      <c r="D66" s="14">
        <v>43174</v>
      </c>
      <c r="E66" s="6">
        <v>36</v>
      </c>
      <c r="F66" t="str">
        <f>VLOOKUP(tbl_PEDIDOS[[#This Row],[id_CLIENTE]],tbl_CLIENTES[],3,0)</f>
        <v>Argentina</v>
      </c>
      <c r="G66">
        <f>YEAR(tbl_PEDIDOS[[#This Row],[FECHA]])</f>
        <v>2018</v>
      </c>
      <c r="H66" t="str">
        <f>tbl_PEDIDOS[[#This Row],[id_PAIS]]&amp;tbl_PEDIDOS[[#This Row],[id_AÑO]]</f>
        <v>Argentina2018</v>
      </c>
      <c r="I66" s="19">
        <f>VLOOKUP(tbl_PEDIDOS[[#This Row],[id_PAIS_AÑO]],tbl_DESCUENTOS[],4,0)</f>
        <v>0.25</v>
      </c>
      <c r="J66" s="28">
        <f>VLOOKUP(tbl_PEDIDOS[[#This Row],[id_PRODUCTO]],tbl_PRODUCTOS[],3,0)*(1-VLOOKUP(tbl_PEDIDOS[[#This Row],[id_PAIS_AÑO]],tbl_DESCUENTOS[],4,0))</f>
        <v>570</v>
      </c>
      <c r="K66" s="28">
        <f>tbl_PEDIDOS[[#This Row],[CANTIDAD]]*tbl_PEDIDOS[[#This Row],[Precio Unit]]</f>
        <v>20520</v>
      </c>
    </row>
    <row r="67" spans="1:11" x14ac:dyDescent="0.25">
      <c r="A67" s="6">
        <v>66</v>
      </c>
      <c r="B67" t="s">
        <v>57</v>
      </c>
      <c r="C67" t="s">
        <v>6</v>
      </c>
      <c r="D67" s="14">
        <v>43174</v>
      </c>
      <c r="E67" s="6">
        <v>36</v>
      </c>
      <c r="F67" t="str">
        <f>VLOOKUP(tbl_PEDIDOS[[#This Row],[id_CLIENTE]],tbl_CLIENTES[],3,0)</f>
        <v>Colombia</v>
      </c>
      <c r="G67">
        <f>YEAR(tbl_PEDIDOS[[#This Row],[FECHA]])</f>
        <v>2018</v>
      </c>
      <c r="H67" t="str">
        <f>tbl_PEDIDOS[[#This Row],[id_PAIS]]&amp;tbl_PEDIDOS[[#This Row],[id_AÑO]]</f>
        <v>Colombia2018</v>
      </c>
      <c r="I67" s="19">
        <f>VLOOKUP(tbl_PEDIDOS[[#This Row],[id_PAIS_AÑO]],tbl_DESCUENTOS[],4,0)</f>
        <v>0.15</v>
      </c>
      <c r="J67" s="28">
        <f>VLOOKUP(tbl_PEDIDOS[[#This Row],[id_PRODUCTO]],tbl_PRODUCTOS[],3,0)*(1-VLOOKUP(tbl_PEDIDOS[[#This Row],[id_PAIS_AÑO]],tbl_DESCUENTOS[],4,0))</f>
        <v>714</v>
      </c>
      <c r="K67" s="28">
        <f>tbl_PEDIDOS[[#This Row],[CANTIDAD]]*tbl_PEDIDOS[[#This Row],[Precio Unit]]</f>
        <v>25704</v>
      </c>
    </row>
    <row r="68" spans="1:11" x14ac:dyDescent="0.25">
      <c r="A68" s="6">
        <v>67</v>
      </c>
      <c r="B68" t="s">
        <v>58</v>
      </c>
      <c r="C68" t="s">
        <v>45</v>
      </c>
      <c r="D68" s="14">
        <v>43174</v>
      </c>
      <c r="E68" s="6">
        <v>24</v>
      </c>
      <c r="F68" t="str">
        <f>VLOOKUP(tbl_PEDIDOS[[#This Row],[id_CLIENTE]],tbl_CLIENTES[],3,0)</f>
        <v>Chile</v>
      </c>
      <c r="G68">
        <f>YEAR(tbl_PEDIDOS[[#This Row],[FECHA]])</f>
        <v>2018</v>
      </c>
      <c r="H68" t="str">
        <f>tbl_PEDIDOS[[#This Row],[id_PAIS]]&amp;tbl_PEDIDOS[[#This Row],[id_AÑO]]</f>
        <v>Chile2018</v>
      </c>
      <c r="I68" s="19">
        <f>VLOOKUP(tbl_PEDIDOS[[#This Row],[id_PAIS_AÑO]],tbl_DESCUENTOS[],4,0)</f>
        <v>0.12</v>
      </c>
      <c r="J68" s="28">
        <f>VLOOKUP(tbl_PEDIDOS[[#This Row],[id_PRODUCTO]],tbl_PRODUCTOS[],3,0)*(1-VLOOKUP(tbl_PEDIDOS[[#This Row],[id_PAIS_AÑO]],tbl_DESCUENTOS[],4,0))</f>
        <v>765.6</v>
      </c>
      <c r="K68" s="28">
        <f>tbl_PEDIDOS[[#This Row],[CANTIDAD]]*tbl_PEDIDOS[[#This Row],[Precio Unit]]</f>
        <v>18374.400000000001</v>
      </c>
    </row>
    <row r="69" spans="1:11" x14ac:dyDescent="0.25">
      <c r="A69" s="6">
        <v>68</v>
      </c>
      <c r="B69" t="s">
        <v>58</v>
      </c>
      <c r="C69" t="s">
        <v>3</v>
      </c>
      <c r="D69" s="14">
        <v>43174</v>
      </c>
      <c r="E69" s="6">
        <v>18</v>
      </c>
      <c r="F69" t="str">
        <f>VLOOKUP(tbl_PEDIDOS[[#This Row],[id_CLIENTE]],tbl_CLIENTES[],3,0)</f>
        <v>Chile</v>
      </c>
      <c r="G69">
        <f>YEAR(tbl_PEDIDOS[[#This Row],[FECHA]])</f>
        <v>2018</v>
      </c>
      <c r="H69" t="str">
        <f>tbl_PEDIDOS[[#This Row],[id_PAIS]]&amp;tbl_PEDIDOS[[#This Row],[id_AÑO]]</f>
        <v>Chile2018</v>
      </c>
      <c r="I69" s="19">
        <f>VLOOKUP(tbl_PEDIDOS[[#This Row],[id_PAIS_AÑO]],tbl_DESCUENTOS[],4,0)</f>
        <v>0.12</v>
      </c>
      <c r="J69" s="28">
        <f>VLOOKUP(tbl_PEDIDOS[[#This Row],[id_PRODUCTO]],tbl_PRODUCTOS[],3,0)*(1-VLOOKUP(tbl_PEDIDOS[[#This Row],[id_PAIS_AÑO]],tbl_DESCUENTOS[],4,0))</f>
        <v>660</v>
      </c>
      <c r="K69" s="28">
        <f>tbl_PEDIDOS[[#This Row],[CANTIDAD]]*tbl_PEDIDOS[[#This Row],[Precio Unit]]</f>
        <v>11880</v>
      </c>
    </row>
    <row r="70" spans="1:11" x14ac:dyDescent="0.25">
      <c r="A70" s="6">
        <v>69</v>
      </c>
      <c r="B70" t="s">
        <v>57</v>
      </c>
      <c r="C70" t="s">
        <v>45</v>
      </c>
      <c r="D70" s="14">
        <v>43174</v>
      </c>
      <c r="E70" s="6">
        <v>24</v>
      </c>
      <c r="F70" t="str">
        <f>VLOOKUP(tbl_PEDIDOS[[#This Row],[id_CLIENTE]],tbl_CLIENTES[],3,0)</f>
        <v>Colombia</v>
      </c>
      <c r="G70">
        <f>YEAR(tbl_PEDIDOS[[#This Row],[FECHA]])</f>
        <v>2018</v>
      </c>
      <c r="H70" t="str">
        <f>tbl_PEDIDOS[[#This Row],[id_PAIS]]&amp;tbl_PEDIDOS[[#This Row],[id_AÑO]]</f>
        <v>Colombia2018</v>
      </c>
      <c r="I70" s="19">
        <f>VLOOKUP(tbl_PEDIDOS[[#This Row],[id_PAIS_AÑO]],tbl_DESCUENTOS[],4,0)</f>
        <v>0.15</v>
      </c>
      <c r="J70" s="28">
        <f>VLOOKUP(tbl_PEDIDOS[[#This Row],[id_PRODUCTO]],tbl_PRODUCTOS[],3,0)*(1-VLOOKUP(tbl_PEDIDOS[[#This Row],[id_PAIS_AÑO]],tbl_DESCUENTOS[],4,0))</f>
        <v>739.5</v>
      </c>
      <c r="K70" s="28">
        <f>tbl_PEDIDOS[[#This Row],[CANTIDAD]]*tbl_PEDIDOS[[#This Row],[Precio Unit]]</f>
        <v>17748</v>
      </c>
    </row>
    <row r="71" spans="1:11" x14ac:dyDescent="0.25">
      <c r="A71" s="6">
        <v>70</v>
      </c>
      <c r="B71" t="s">
        <v>53</v>
      </c>
      <c r="C71" t="s">
        <v>46</v>
      </c>
      <c r="D71" s="14">
        <v>43205</v>
      </c>
      <c r="E71" s="6">
        <v>24</v>
      </c>
      <c r="F71" t="str">
        <f>VLOOKUP(tbl_PEDIDOS[[#This Row],[id_CLIENTE]],tbl_CLIENTES[],3,0)</f>
        <v>Uruguay</v>
      </c>
      <c r="G71">
        <f>YEAR(tbl_PEDIDOS[[#This Row],[FECHA]])</f>
        <v>2018</v>
      </c>
      <c r="H71" t="str">
        <f>tbl_PEDIDOS[[#This Row],[id_PAIS]]&amp;tbl_PEDIDOS[[#This Row],[id_AÑO]]</f>
        <v>Uruguay2018</v>
      </c>
      <c r="I71" s="19">
        <f>VLOOKUP(tbl_PEDIDOS[[#This Row],[id_PAIS_AÑO]],tbl_DESCUENTOS[],4,0)</f>
        <v>0.02</v>
      </c>
      <c r="J71" s="28">
        <f>VLOOKUP(tbl_PEDIDOS[[#This Row],[id_PRODUCTO]],tbl_PRODUCTOS[],3,0)*(1-VLOOKUP(tbl_PEDIDOS[[#This Row],[id_PAIS_AÑO]],tbl_DESCUENTOS[],4,0))</f>
        <v>666.4</v>
      </c>
      <c r="K71" s="28">
        <f>tbl_PEDIDOS[[#This Row],[CANTIDAD]]*tbl_PEDIDOS[[#This Row],[Precio Unit]]</f>
        <v>15993.599999999999</v>
      </c>
    </row>
    <row r="72" spans="1:11" x14ac:dyDescent="0.25">
      <c r="A72" s="6">
        <v>71</v>
      </c>
      <c r="B72" t="s">
        <v>54</v>
      </c>
      <c r="C72" t="s">
        <v>4</v>
      </c>
      <c r="D72" s="14">
        <v>43205</v>
      </c>
      <c r="E72" s="6">
        <v>12</v>
      </c>
      <c r="F72" t="str">
        <f>VLOOKUP(tbl_PEDIDOS[[#This Row],[id_CLIENTE]],tbl_CLIENTES[],3,0)</f>
        <v>Perú</v>
      </c>
      <c r="G72">
        <f>YEAR(tbl_PEDIDOS[[#This Row],[FECHA]])</f>
        <v>2018</v>
      </c>
      <c r="H72" t="str">
        <f>tbl_PEDIDOS[[#This Row],[id_PAIS]]&amp;tbl_PEDIDOS[[#This Row],[id_AÑO]]</f>
        <v>Perú2018</v>
      </c>
      <c r="I72" s="19">
        <f>VLOOKUP(tbl_PEDIDOS[[#This Row],[id_PAIS_AÑO]],tbl_DESCUENTOS[],4,0)</f>
        <v>0.05</v>
      </c>
      <c r="J72" s="28">
        <f>VLOOKUP(tbl_PEDIDOS[[#This Row],[id_PRODUCTO]],tbl_PRODUCTOS[],3,0)*(1-VLOOKUP(tbl_PEDIDOS[[#This Row],[id_PAIS_AÑO]],tbl_DESCUENTOS[],4,0))</f>
        <v>931</v>
      </c>
      <c r="K72" s="28">
        <f>tbl_PEDIDOS[[#This Row],[CANTIDAD]]*tbl_PEDIDOS[[#This Row],[Precio Unit]]</f>
        <v>11172</v>
      </c>
    </row>
    <row r="73" spans="1:11" x14ac:dyDescent="0.25">
      <c r="A73" s="6">
        <v>72</v>
      </c>
      <c r="B73" t="s">
        <v>51</v>
      </c>
      <c r="C73" t="s">
        <v>6</v>
      </c>
      <c r="D73" s="14">
        <v>43205</v>
      </c>
      <c r="E73" s="6">
        <v>24</v>
      </c>
      <c r="F73" t="str">
        <f>VLOOKUP(tbl_PEDIDOS[[#This Row],[id_CLIENTE]],tbl_CLIENTES[],3,0)</f>
        <v>Colombia</v>
      </c>
      <c r="G73">
        <f>YEAR(tbl_PEDIDOS[[#This Row],[FECHA]])</f>
        <v>2018</v>
      </c>
      <c r="H73" t="str">
        <f>tbl_PEDIDOS[[#This Row],[id_PAIS]]&amp;tbl_PEDIDOS[[#This Row],[id_AÑO]]</f>
        <v>Colombia2018</v>
      </c>
      <c r="I73" s="19">
        <f>VLOOKUP(tbl_PEDIDOS[[#This Row],[id_PAIS_AÑO]],tbl_DESCUENTOS[],4,0)</f>
        <v>0.15</v>
      </c>
      <c r="J73" s="28">
        <f>VLOOKUP(tbl_PEDIDOS[[#This Row],[id_PRODUCTO]],tbl_PRODUCTOS[],3,0)*(1-VLOOKUP(tbl_PEDIDOS[[#This Row],[id_PAIS_AÑO]],tbl_DESCUENTOS[],4,0))</f>
        <v>714</v>
      </c>
      <c r="K73" s="28">
        <f>tbl_PEDIDOS[[#This Row],[CANTIDAD]]*tbl_PEDIDOS[[#This Row],[Precio Unit]]</f>
        <v>17136</v>
      </c>
    </row>
    <row r="74" spans="1:11" x14ac:dyDescent="0.25">
      <c r="A74" s="6">
        <v>73</v>
      </c>
      <c r="B74" t="s">
        <v>51</v>
      </c>
      <c r="C74" t="s">
        <v>7</v>
      </c>
      <c r="D74" s="14">
        <v>43205</v>
      </c>
      <c r="E74" s="6">
        <v>24</v>
      </c>
      <c r="F74" t="str">
        <f>VLOOKUP(tbl_PEDIDOS[[#This Row],[id_CLIENTE]],tbl_CLIENTES[],3,0)</f>
        <v>Colombia</v>
      </c>
      <c r="G74">
        <f>YEAR(tbl_PEDIDOS[[#This Row],[FECHA]])</f>
        <v>2018</v>
      </c>
      <c r="H74" t="str">
        <f>tbl_PEDIDOS[[#This Row],[id_PAIS]]&amp;tbl_PEDIDOS[[#This Row],[id_AÑO]]</f>
        <v>Colombia2018</v>
      </c>
      <c r="I74" s="19">
        <f>VLOOKUP(tbl_PEDIDOS[[#This Row],[id_PAIS_AÑO]],tbl_DESCUENTOS[],4,0)</f>
        <v>0.15</v>
      </c>
      <c r="J74" s="28">
        <f>VLOOKUP(tbl_PEDIDOS[[#This Row],[id_PRODUCTO]],tbl_PRODUCTOS[],3,0)*(1-VLOOKUP(tbl_PEDIDOS[[#This Row],[id_PAIS_AÑO]],tbl_DESCUENTOS[],4,0))</f>
        <v>646</v>
      </c>
      <c r="K74" s="28">
        <f>tbl_PEDIDOS[[#This Row],[CANTIDAD]]*tbl_PEDIDOS[[#This Row],[Precio Unit]]</f>
        <v>15504</v>
      </c>
    </row>
    <row r="75" spans="1:11" x14ac:dyDescent="0.25">
      <c r="A75" s="6">
        <v>74</v>
      </c>
      <c r="B75" t="s">
        <v>52</v>
      </c>
      <c r="C75" t="s">
        <v>4</v>
      </c>
      <c r="D75" s="14">
        <v>43205</v>
      </c>
      <c r="E75" s="6">
        <v>36</v>
      </c>
      <c r="F75" t="str">
        <f>VLOOKUP(tbl_PEDIDOS[[#This Row],[id_CLIENTE]],tbl_CLIENTES[],3,0)</f>
        <v>Chile</v>
      </c>
      <c r="G75">
        <f>YEAR(tbl_PEDIDOS[[#This Row],[FECHA]])</f>
        <v>2018</v>
      </c>
      <c r="H75" t="str">
        <f>tbl_PEDIDOS[[#This Row],[id_PAIS]]&amp;tbl_PEDIDOS[[#This Row],[id_AÑO]]</f>
        <v>Chile2018</v>
      </c>
      <c r="I75" s="19">
        <f>VLOOKUP(tbl_PEDIDOS[[#This Row],[id_PAIS_AÑO]],tbl_DESCUENTOS[],4,0)</f>
        <v>0.12</v>
      </c>
      <c r="J75" s="28">
        <f>VLOOKUP(tbl_PEDIDOS[[#This Row],[id_PRODUCTO]],tbl_PRODUCTOS[],3,0)*(1-VLOOKUP(tbl_PEDIDOS[[#This Row],[id_PAIS_AÑO]],tbl_DESCUENTOS[],4,0))</f>
        <v>862.4</v>
      </c>
      <c r="K75" s="28">
        <f>tbl_PEDIDOS[[#This Row],[CANTIDAD]]*tbl_PEDIDOS[[#This Row],[Precio Unit]]</f>
        <v>31046.399999999998</v>
      </c>
    </row>
    <row r="76" spans="1:11" x14ac:dyDescent="0.25">
      <c r="A76" s="6">
        <v>75</v>
      </c>
      <c r="B76" t="s">
        <v>52</v>
      </c>
      <c r="C76" t="s">
        <v>44</v>
      </c>
      <c r="D76" s="14">
        <v>43205</v>
      </c>
      <c r="E76" s="6">
        <v>36</v>
      </c>
      <c r="F76" t="str">
        <f>VLOOKUP(tbl_PEDIDOS[[#This Row],[id_CLIENTE]],tbl_CLIENTES[],3,0)</f>
        <v>Chile</v>
      </c>
      <c r="G76">
        <f>YEAR(tbl_PEDIDOS[[#This Row],[FECHA]])</f>
        <v>2018</v>
      </c>
      <c r="H76" t="str">
        <f>tbl_PEDIDOS[[#This Row],[id_PAIS]]&amp;tbl_PEDIDOS[[#This Row],[id_AÑO]]</f>
        <v>Chile2018</v>
      </c>
      <c r="I76" s="19">
        <f>VLOOKUP(tbl_PEDIDOS[[#This Row],[id_PAIS_AÑO]],tbl_DESCUENTOS[],4,0)</f>
        <v>0.12</v>
      </c>
      <c r="J76" s="28">
        <f>VLOOKUP(tbl_PEDIDOS[[#This Row],[id_PRODUCTO]],tbl_PRODUCTOS[],3,0)*(1-VLOOKUP(tbl_PEDIDOS[[#This Row],[id_PAIS_AÑO]],tbl_DESCUENTOS[],4,0))</f>
        <v>589.6</v>
      </c>
      <c r="K76" s="28">
        <f>tbl_PEDIDOS[[#This Row],[CANTIDAD]]*tbl_PEDIDOS[[#This Row],[Precio Unit]]</f>
        <v>21225.600000000002</v>
      </c>
    </row>
    <row r="77" spans="1:11" x14ac:dyDescent="0.25">
      <c r="A77" s="6">
        <v>76</v>
      </c>
      <c r="B77" t="s">
        <v>54</v>
      </c>
      <c r="C77" t="s">
        <v>5</v>
      </c>
      <c r="D77" s="14">
        <v>43205</v>
      </c>
      <c r="E77" s="6">
        <v>24</v>
      </c>
      <c r="F77" t="str">
        <f>VLOOKUP(tbl_PEDIDOS[[#This Row],[id_CLIENTE]],tbl_CLIENTES[],3,0)</f>
        <v>Perú</v>
      </c>
      <c r="G77">
        <f>YEAR(tbl_PEDIDOS[[#This Row],[FECHA]])</f>
        <v>2018</v>
      </c>
      <c r="H77" t="str">
        <f>tbl_PEDIDOS[[#This Row],[id_PAIS]]&amp;tbl_PEDIDOS[[#This Row],[id_AÑO]]</f>
        <v>Perú2018</v>
      </c>
      <c r="I77" s="19">
        <f>VLOOKUP(tbl_PEDIDOS[[#This Row],[id_PAIS_AÑO]],tbl_DESCUENTOS[],4,0)</f>
        <v>0.05</v>
      </c>
      <c r="J77" s="28">
        <f>VLOOKUP(tbl_PEDIDOS[[#This Row],[id_PRODUCTO]],tbl_PRODUCTOS[],3,0)*(1-VLOOKUP(tbl_PEDIDOS[[#This Row],[id_PAIS_AÑO]],tbl_DESCUENTOS[],4,0))</f>
        <v>722</v>
      </c>
      <c r="K77" s="28">
        <f>tbl_PEDIDOS[[#This Row],[CANTIDAD]]*tbl_PEDIDOS[[#This Row],[Precio Unit]]</f>
        <v>17328</v>
      </c>
    </row>
    <row r="78" spans="1:11" x14ac:dyDescent="0.25">
      <c r="A78" s="6">
        <v>77</v>
      </c>
      <c r="B78" t="s">
        <v>54</v>
      </c>
      <c r="C78" t="s">
        <v>3</v>
      </c>
      <c r="D78" s="14">
        <v>43205</v>
      </c>
      <c r="E78" s="6">
        <v>18</v>
      </c>
      <c r="F78" t="str">
        <f>VLOOKUP(tbl_PEDIDOS[[#This Row],[id_CLIENTE]],tbl_CLIENTES[],3,0)</f>
        <v>Perú</v>
      </c>
      <c r="G78">
        <f>YEAR(tbl_PEDIDOS[[#This Row],[FECHA]])</f>
        <v>2018</v>
      </c>
      <c r="H78" t="str">
        <f>tbl_PEDIDOS[[#This Row],[id_PAIS]]&amp;tbl_PEDIDOS[[#This Row],[id_AÑO]]</f>
        <v>Perú2018</v>
      </c>
      <c r="I78" s="19">
        <f>VLOOKUP(tbl_PEDIDOS[[#This Row],[id_PAIS_AÑO]],tbl_DESCUENTOS[],4,0)</f>
        <v>0.05</v>
      </c>
      <c r="J78" s="28">
        <f>VLOOKUP(tbl_PEDIDOS[[#This Row],[id_PRODUCTO]],tbl_PRODUCTOS[],3,0)*(1-VLOOKUP(tbl_PEDIDOS[[#This Row],[id_PAIS_AÑO]],tbl_DESCUENTOS[],4,0))</f>
        <v>712.5</v>
      </c>
      <c r="K78" s="28">
        <f>tbl_PEDIDOS[[#This Row],[CANTIDAD]]*tbl_PEDIDOS[[#This Row],[Precio Unit]]</f>
        <v>12825</v>
      </c>
    </row>
    <row r="79" spans="1:11" x14ac:dyDescent="0.25">
      <c r="A79" s="6">
        <v>78</v>
      </c>
      <c r="B79" t="s">
        <v>55</v>
      </c>
      <c r="C79" t="s">
        <v>44</v>
      </c>
      <c r="D79" s="14">
        <v>43205</v>
      </c>
      <c r="E79" s="6">
        <v>24</v>
      </c>
      <c r="F79" t="str">
        <f>VLOOKUP(tbl_PEDIDOS[[#This Row],[id_CLIENTE]],tbl_CLIENTES[],3,0)</f>
        <v>Ecuador</v>
      </c>
      <c r="G79">
        <f>YEAR(tbl_PEDIDOS[[#This Row],[FECHA]])</f>
        <v>2018</v>
      </c>
      <c r="H79" t="str">
        <f>tbl_PEDIDOS[[#This Row],[id_PAIS]]&amp;tbl_PEDIDOS[[#This Row],[id_AÑO]]</f>
        <v>Ecuador2018</v>
      </c>
      <c r="I79" s="19">
        <f>VLOOKUP(tbl_PEDIDOS[[#This Row],[id_PAIS_AÑO]],tbl_DESCUENTOS[],4,0)</f>
        <v>0.28000000000000003</v>
      </c>
      <c r="J79" s="28">
        <f>VLOOKUP(tbl_PEDIDOS[[#This Row],[id_PRODUCTO]],tbl_PRODUCTOS[],3,0)*(1-VLOOKUP(tbl_PEDIDOS[[#This Row],[id_PAIS_AÑO]],tbl_DESCUENTOS[],4,0))</f>
        <v>482.4</v>
      </c>
      <c r="K79" s="28">
        <f>tbl_PEDIDOS[[#This Row],[CANTIDAD]]*tbl_PEDIDOS[[#This Row],[Precio Unit]]</f>
        <v>11577.599999999999</v>
      </c>
    </row>
    <row r="80" spans="1:11" x14ac:dyDescent="0.25">
      <c r="A80" s="6">
        <v>79</v>
      </c>
      <c r="B80" t="s">
        <v>56</v>
      </c>
      <c r="C80" t="s">
        <v>5</v>
      </c>
      <c r="D80" s="14">
        <v>43205</v>
      </c>
      <c r="E80" s="6">
        <v>24</v>
      </c>
      <c r="F80" t="str">
        <f>VLOOKUP(tbl_PEDIDOS[[#This Row],[id_CLIENTE]],tbl_CLIENTES[],3,0)</f>
        <v>Argentina</v>
      </c>
      <c r="G80">
        <f>YEAR(tbl_PEDIDOS[[#This Row],[FECHA]])</f>
        <v>2018</v>
      </c>
      <c r="H80" t="str">
        <f>tbl_PEDIDOS[[#This Row],[id_PAIS]]&amp;tbl_PEDIDOS[[#This Row],[id_AÑO]]</f>
        <v>Argentina2018</v>
      </c>
      <c r="I80" s="19">
        <f>VLOOKUP(tbl_PEDIDOS[[#This Row],[id_PAIS_AÑO]],tbl_DESCUENTOS[],4,0)</f>
        <v>0.25</v>
      </c>
      <c r="J80" s="28">
        <f>VLOOKUP(tbl_PEDIDOS[[#This Row],[id_PRODUCTO]],tbl_PRODUCTOS[],3,0)*(1-VLOOKUP(tbl_PEDIDOS[[#This Row],[id_PAIS_AÑO]],tbl_DESCUENTOS[],4,0))</f>
        <v>570</v>
      </c>
      <c r="K80" s="28">
        <f>tbl_PEDIDOS[[#This Row],[CANTIDAD]]*tbl_PEDIDOS[[#This Row],[Precio Unit]]</f>
        <v>13680</v>
      </c>
    </row>
    <row r="81" spans="1:11" x14ac:dyDescent="0.25">
      <c r="A81" s="6">
        <v>80</v>
      </c>
      <c r="B81" t="s">
        <v>57</v>
      </c>
      <c r="C81" t="s">
        <v>6</v>
      </c>
      <c r="D81" s="14">
        <v>43205</v>
      </c>
      <c r="E81" s="6">
        <v>18</v>
      </c>
      <c r="F81" t="str">
        <f>VLOOKUP(tbl_PEDIDOS[[#This Row],[id_CLIENTE]],tbl_CLIENTES[],3,0)</f>
        <v>Colombia</v>
      </c>
      <c r="G81">
        <f>YEAR(tbl_PEDIDOS[[#This Row],[FECHA]])</f>
        <v>2018</v>
      </c>
      <c r="H81" t="str">
        <f>tbl_PEDIDOS[[#This Row],[id_PAIS]]&amp;tbl_PEDIDOS[[#This Row],[id_AÑO]]</f>
        <v>Colombia2018</v>
      </c>
      <c r="I81" s="19">
        <f>VLOOKUP(tbl_PEDIDOS[[#This Row],[id_PAIS_AÑO]],tbl_DESCUENTOS[],4,0)</f>
        <v>0.15</v>
      </c>
      <c r="J81" s="28">
        <f>VLOOKUP(tbl_PEDIDOS[[#This Row],[id_PRODUCTO]],tbl_PRODUCTOS[],3,0)*(1-VLOOKUP(tbl_PEDIDOS[[#This Row],[id_PAIS_AÑO]],tbl_DESCUENTOS[],4,0))</f>
        <v>714</v>
      </c>
      <c r="K81" s="28">
        <f>tbl_PEDIDOS[[#This Row],[CANTIDAD]]*tbl_PEDIDOS[[#This Row],[Precio Unit]]</f>
        <v>12852</v>
      </c>
    </row>
    <row r="82" spans="1:11" x14ac:dyDescent="0.25">
      <c r="A82" s="6">
        <v>81</v>
      </c>
      <c r="B82" t="s">
        <v>58</v>
      </c>
      <c r="C82" t="s">
        <v>45</v>
      </c>
      <c r="D82" s="14">
        <v>43205</v>
      </c>
      <c r="E82" s="6">
        <v>24</v>
      </c>
      <c r="F82" t="str">
        <f>VLOOKUP(tbl_PEDIDOS[[#This Row],[id_CLIENTE]],tbl_CLIENTES[],3,0)</f>
        <v>Chile</v>
      </c>
      <c r="G82">
        <f>YEAR(tbl_PEDIDOS[[#This Row],[FECHA]])</f>
        <v>2018</v>
      </c>
      <c r="H82" t="str">
        <f>tbl_PEDIDOS[[#This Row],[id_PAIS]]&amp;tbl_PEDIDOS[[#This Row],[id_AÑO]]</f>
        <v>Chile2018</v>
      </c>
      <c r="I82" s="19">
        <f>VLOOKUP(tbl_PEDIDOS[[#This Row],[id_PAIS_AÑO]],tbl_DESCUENTOS[],4,0)</f>
        <v>0.12</v>
      </c>
      <c r="J82" s="28">
        <f>VLOOKUP(tbl_PEDIDOS[[#This Row],[id_PRODUCTO]],tbl_PRODUCTOS[],3,0)*(1-VLOOKUP(tbl_PEDIDOS[[#This Row],[id_PAIS_AÑO]],tbl_DESCUENTOS[],4,0))</f>
        <v>765.6</v>
      </c>
      <c r="K82" s="28">
        <f>tbl_PEDIDOS[[#This Row],[CANTIDAD]]*tbl_PEDIDOS[[#This Row],[Precio Unit]]</f>
        <v>18374.400000000001</v>
      </c>
    </row>
    <row r="83" spans="1:11" x14ac:dyDescent="0.25">
      <c r="A83" s="6">
        <v>82</v>
      </c>
      <c r="B83" t="s">
        <v>58</v>
      </c>
      <c r="C83" t="s">
        <v>3</v>
      </c>
      <c r="D83" s="14">
        <v>43205</v>
      </c>
      <c r="E83" s="6">
        <v>12</v>
      </c>
      <c r="F83" t="str">
        <f>VLOOKUP(tbl_PEDIDOS[[#This Row],[id_CLIENTE]],tbl_CLIENTES[],3,0)</f>
        <v>Chile</v>
      </c>
      <c r="G83">
        <f>YEAR(tbl_PEDIDOS[[#This Row],[FECHA]])</f>
        <v>2018</v>
      </c>
      <c r="H83" t="str">
        <f>tbl_PEDIDOS[[#This Row],[id_PAIS]]&amp;tbl_PEDIDOS[[#This Row],[id_AÑO]]</f>
        <v>Chile2018</v>
      </c>
      <c r="I83" s="19">
        <f>VLOOKUP(tbl_PEDIDOS[[#This Row],[id_PAIS_AÑO]],tbl_DESCUENTOS[],4,0)</f>
        <v>0.12</v>
      </c>
      <c r="J83" s="28">
        <f>VLOOKUP(tbl_PEDIDOS[[#This Row],[id_PRODUCTO]],tbl_PRODUCTOS[],3,0)*(1-VLOOKUP(tbl_PEDIDOS[[#This Row],[id_PAIS_AÑO]],tbl_DESCUENTOS[],4,0))</f>
        <v>660</v>
      </c>
      <c r="K83" s="28">
        <f>tbl_PEDIDOS[[#This Row],[CANTIDAD]]*tbl_PEDIDOS[[#This Row],[Precio Unit]]</f>
        <v>7920</v>
      </c>
    </row>
    <row r="84" spans="1:11" x14ac:dyDescent="0.25">
      <c r="A84" s="6">
        <v>83</v>
      </c>
      <c r="B84" t="s">
        <v>52</v>
      </c>
      <c r="C84" t="s">
        <v>7</v>
      </c>
      <c r="D84" s="14">
        <v>43205</v>
      </c>
      <c r="E84" s="6">
        <v>24</v>
      </c>
      <c r="F84" t="str">
        <f>VLOOKUP(tbl_PEDIDOS[[#This Row],[id_CLIENTE]],tbl_CLIENTES[],3,0)</f>
        <v>Chile</v>
      </c>
      <c r="G84">
        <f>YEAR(tbl_PEDIDOS[[#This Row],[FECHA]])</f>
        <v>2018</v>
      </c>
      <c r="H84" t="str">
        <f>tbl_PEDIDOS[[#This Row],[id_PAIS]]&amp;tbl_PEDIDOS[[#This Row],[id_AÑO]]</f>
        <v>Chile2018</v>
      </c>
      <c r="I84" s="19">
        <f>VLOOKUP(tbl_PEDIDOS[[#This Row],[id_PAIS_AÑO]],tbl_DESCUENTOS[],4,0)</f>
        <v>0.12</v>
      </c>
      <c r="J84" s="28">
        <f>VLOOKUP(tbl_PEDIDOS[[#This Row],[id_PRODUCTO]],tbl_PRODUCTOS[],3,0)*(1-VLOOKUP(tbl_PEDIDOS[[#This Row],[id_PAIS_AÑO]],tbl_DESCUENTOS[],4,0))</f>
        <v>668.8</v>
      </c>
      <c r="K84" s="28">
        <f>tbl_PEDIDOS[[#This Row],[CANTIDAD]]*tbl_PEDIDOS[[#This Row],[Precio Unit]]</f>
        <v>16051.199999999999</v>
      </c>
    </row>
    <row r="85" spans="1:11" x14ac:dyDescent="0.25">
      <c r="A85" s="6">
        <v>84</v>
      </c>
      <c r="B85" t="s">
        <v>52</v>
      </c>
      <c r="C85" t="s">
        <v>3</v>
      </c>
      <c r="D85" s="14">
        <v>43205</v>
      </c>
      <c r="E85" s="6">
        <v>36</v>
      </c>
      <c r="F85" t="str">
        <f>VLOOKUP(tbl_PEDIDOS[[#This Row],[id_CLIENTE]],tbl_CLIENTES[],3,0)</f>
        <v>Chile</v>
      </c>
      <c r="G85">
        <f>YEAR(tbl_PEDIDOS[[#This Row],[FECHA]])</f>
        <v>2018</v>
      </c>
      <c r="H85" t="str">
        <f>tbl_PEDIDOS[[#This Row],[id_PAIS]]&amp;tbl_PEDIDOS[[#This Row],[id_AÑO]]</f>
        <v>Chile2018</v>
      </c>
      <c r="I85" s="19">
        <f>VLOOKUP(tbl_PEDIDOS[[#This Row],[id_PAIS_AÑO]],tbl_DESCUENTOS[],4,0)</f>
        <v>0.12</v>
      </c>
      <c r="J85" s="28">
        <f>VLOOKUP(tbl_PEDIDOS[[#This Row],[id_PRODUCTO]],tbl_PRODUCTOS[],3,0)*(1-VLOOKUP(tbl_PEDIDOS[[#This Row],[id_PAIS_AÑO]],tbl_DESCUENTOS[],4,0))</f>
        <v>660</v>
      </c>
      <c r="K85" s="28">
        <f>tbl_PEDIDOS[[#This Row],[CANTIDAD]]*tbl_PEDIDOS[[#This Row],[Precio Unit]]</f>
        <v>23760</v>
      </c>
    </row>
    <row r="86" spans="1:11" x14ac:dyDescent="0.25">
      <c r="A86" s="6">
        <v>85</v>
      </c>
      <c r="B86" t="s">
        <v>53</v>
      </c>
      <c r="C86" t="s">
        <v>44</v>
      </c>
      <c r="D86" s="14">
        <v>43205</v>
      </c>
      <c r="E86" s="6">
        <v>24</v>
      </c>
      <c r="F86" t="str">
        <f>VLOOKUP(tbl_PEDIDOS[[#This Row],[id_CLIENTE]],tbl_CLIENTES[],3,0)</f>
        <v>Uruguay</v>
      </c>
      <c r="G86">
        <f>YEAR(tbl_PEDIDOS[[#This Row],[FECHA]])</f>
        <v>2018</v>
      </c>
      <c r="H86" t="str">
        <f>tbl_PEDIDOS[[#This Row],[id_PAIS]]&amp;tbl_PEDIDOS[[#This Row],[id_AÑO]]</f>
        <v>Uruguay2018</v>
      </c>
      <c r="I86" s="19">
        <f>VLOOKUP(tbl_PEDIDOS[[#This Row],[id_PAIS_AÑO]],tbl_DESCUENTOS[],4,0)</f>
        <v>0.02</v>
      </c>
      <c r="J86" s="28">
        <f>VLOOKUP(tbl_PEDIDOS[[#This Row],[id_PRODUCTO]],tbl_PRODUCTOS[],3,0)*(1-VLOOKUP(tbl_PEDIDOS[[#This Row],[id_PAIS_AÑO]],tbl_DESCUENTOS[],4,0))</f>
        <v>656.6</v>
      </c>
      <c r="K86" s="28">
        <f>tbl_PEDIDOS[[#This Row],[CANTIDAD]]*tbl_PEDIDOS[[#This Row],[Precio Unit]]</f>
        <v>15758.400000000001</v>
      </c>
    </row>
    <row r="87" spans="1:11" x14ac:dyDescent="0.25">
      <c r="A87" s="6">
        <v>86</v>
      </c>
      <c r="B87" t="s">
        <v>53</v>
      </c>
      <c r="C87" t="s">
        <v>5</v>
      </c>
      <c r="D87" s="14">
        <v>43205</v>
      </c>
      <c r="E87" s="6">
        <v>24</v>
      </c>
      <c r="F87" t="str">
        <f>VLOOKUP(tbl_PEDIDOS[[#This Row],[id_CLIENTE]],tbl_CLIENTES[],3,0)</f>
        <v>Uruguay</v>
      </c>
      <c r="G87">
        <f>YEAR(tbl_PEDIDOS[[#This Row],[FECHA]])</f>
        <v>2018</v>
      </c>
      <c r="H87" t="str">
        <f>tbl_PEDIDOS[[#This Row],[id_PAIS]]&amp;tbl_PEDIDOS[[#This Row],[id_AÑO]]</f>
        <v>Uruguay2018</v>
      </c>
      <c r="I87" s="19">
        <f>VLOOKUP(tbl_PEDIDOS[[#This Row],[id_PAIS_AÑO]],tbl_DESCUENTOS[],4,0)</f>
        <v>0.02</v>
      </c>
      <c r="J87" s="28">
        <f>VLOOKUP(tbl_PEDIDOS[[#This Row],[id_PRODUCTO]],tbl_PRODUCTOS[],3,0)*(1-VLOOKUP(tbl_PEDIDOS[[#This Row],[id_PAIS_AÑO]],tbl_DESCUENTOS[],4,0))</f>
        <v>744.8</v>
      </c>
      <c r="K87" s="28">
        <f>tbl_PEDIDOS[[#This Row],[CANTIDAD]]*tbl_PEDIDOS[[#This Row],[Precio Unit]]</f>
        <v>17875.199999999997</v>
      </c>
    </row>
    <row r="88" spans="1:11" x14ac:dyDescent="0.25">
      <c r="A88" s="6">
        <v>87</v>
      </c>
      <c r="B88" t="s">
        <v>54</v>
      </c>
      <c r="C88" t="s">
        <v>6</v>
      </c>
      <c r="D88" s="14">
        <v>43205</v>
      </c>
      <c r="E88" s="6">
        <v>36</v>
      </c>
      <c r="F88" t="str">
        <f>VLOOKUP(tbl_PEDIDOS[[#This Row],[id_CLIENTE]],tbl_CLIENTES[],3,0)</f>
        <v>Perú</v>
      </c>
      <c r="G88">
        <f>YEAR(tbl_PEDIDOS[[#This Row],[FECHA]])</f>
        <v>2018</v>
      </c>
      <c r="H88" t="str">
        <f>tbl_PEDIDOS[[#This Row],[id_PAIS]]&amp;tbl_PEDIDOS[[#This Row],[id_AÑO]]</f>
        <v>Perú2018</v>
      </c>
      <c r="I88" s="19">
        <f>VLOOKUP(tbl_PEDIDOS[[#This Row],[id_PAIS_AÑO]],tbl_DESCUENTOS[],4,0)</f>
        <v>0.05</v>
      </c>
      <c r="J88" s="28">
        <f>VLOOKUP(tbl_PEDIDOS[[#This Row],[id_PRODUCTO]],tbl_PRODUCTOS[],3,0)*(1-VLOOKUP(tbl_PEDIDOS[[#This Row],[id_PAIS_AÑO]],tbl_DESCUENTOS[],4,0))</f>
        <v>798</v>
      </c>
      <c r="K88" s="28">
        <f>tbl_PEDIDOS[[#This Row],[CANTIDAD]]*tbl_PEDIDOS[[#This Row],[Precio Unit]]</f>
        <v>28728</v>
      </c>
    </row>
    <row r="89" spans="1:11" x14ac:dyDescent="0.25">
      <c r="A89" s="6">
        <v>88</v>
      </c>
      <c r="B89" t="s">
        <v>51</v>
      </c>
      <c r="C89" t="s">
        <v>45</v>
      </c>
      <c r="D89" s="14">
        <v>43205</v>
      </c>
      <c r="E89" s="6">
        <v>36</v>
      </c>
      <c r="F89" t="str">
        <f>VLOOKUP(tbl_PEDIDOS[[#This Row],[id_CLIENTE]],tbl_CLIENTES[],3,0)</f>
        <v>Colombia</v>
      </c>
      <c r="G89">
        <f>YEAR(tbl_PEDIDOS[[#This Row],[FECHA]])</f>
        <v>2018</v>
      </c>
      <c r="H89" t="str">
        <f>tbl_PEDIDOS[[#This Row],[id_PAIS]]&amp;tbl_PEDIDOS[[#This Row],[id_AÑO]]</f>
        <v>Colombia2018</v>
      </c>
      <c r="I89" s="19">
        <f>VLOOKUP(tbl_PEDIDOS[[#This Row],[id_PAIS_AÑO]],tbl_DESCUENTOS[],4,0)</f>
        <v>0.15</v>
      </c>
      <c r="J89" s="28">
        <f>VLOOKUP(tbl_PEDIDOS[[#This Row],[id_PRODUCTO]],tbl_PRODUCTOS[],3,0)*(1-VLOOKUP(tbl_PEDIDOS[[#This Row],[id_PAIS_AÑO]],tbl_DESCUENTOS[],4,0))</f>
        <v>739.5</v>
      </c>
      <c r="K89" s="28">
        <f>tbl_PEDIDOS[[#This Row],[CANTIDAD]]*tbl_PEDIDOS[[#This Row],[Precio Unit]]</f>
        <v>26622</v>
      </c>
    </row>
    <row r="90" spans="1:11" x14ac:dyDescent="0.25">
      <c r="A90" s="6">
        <v>89</v>
      </c>
      <c r="B90" t="s">
        <v>52</v>
      </c>
      <c r="C90" t="s">
        <v>46</v>
      </c>
      <c r="D90" s="14">
        <v>43205</v>
      </c>
      <c r="E90" s="6">
        <v>18</v>
      </c>
      <c r="F90" t="str">
        <f>VLOOKUP(tbl_PEDIDOS[[#This Row],[id_CLIENTE]],tbl_CLIENTES[],3,0)</f>
        <v>Chile</v>
      </c>
      <c r="G90">
        <f>YEAR(tbl_PEDIDOS[[#This Row],[FECHA]])</f>
        <v>2018</v>
      </c>
      <c r="H90" t="str">
        <f>tbl_PEDIDOS[[#This Row],[id_PAIS]]&amp;tbl_PEDIDOS[[#This Row],[id_AÑO]]</f>
        <v>Chile2018</v>
      </c>
      <c r="I90" s="19">
        <f>VLOOKUP(tbl_PEDIDOS[[#This Row],[id_PAIS_AÑO]],tbl_DESCUENTOS[],4,0)</f>
        <v>0.12</v>
      </c>
      <c r="J90" s="28">
        <f>VLOOKUP(tbl_PEDIDOS[[#This Row],[id_PRODUCTO]],tbl_PRODUCTOS[],3,0)*(1-VLOOKUP(tbl_PEDIDOS[[#This Row],[id_PAIS_AÑO]],tbl_DESCUENTOS[],4,0))</f>
        <v>598.4</v>
      </c>
      <c r="K90" s="28">
        <f>tbl_PEDIDOS[[#This Row],[CANTIDAD]]*tbl_PEDIDOS[[#This Row],[Precio Unit]]</f>
        <v>10771.199999999999</v>
      </c>
    </row>
    <row r="91" spans="1:11" x14ac:dyDescent="0.25">
      <c r="A91" s="6">
        <v>90</v>
      </c>
      <c r="B91" t="s">
        <v>55</v>
      </c>
      <c r="C91" t="s">
        <v>3</v>
      </c>
      <c r="D91" s="14">
        <v>43235</v>
      </c>
      <c r="E91" s="6">
        <v>18</v>
      </c>
      <c r="F91" t="str">
        <f>VLOOKUP(tbl_PEDIDOS[[#This Row],[id_CLIENTE]],tbl_CLIENTES[],3,0)</f>
        <v>Ecuador</v>
      </c>
      <c r="G91">
        <f>YEAR(tbl_PEDIDOS[[#This Row],[FECHA]])</f>
        <v>2018</v>
      </c>
      <c r="H91" t="str">
        <f>tbl_PEDIDOS[[#This Row],[id_PAIS]]&amp;tbl_PEDIDOS[[#This Row],[id_AÑO]]</f>
        <v>Ecuador2018</v>
      </c>
      <c r="I91" s="19">
        <f>VLOOKUP(tbl_PEDIDOS[[#This Row],[id_PAIS_AÑO]],tbl_DESCUENTOS[],4,0)</f>
        <v>0.28000000000000003</v>
      </c>
      <c r="J91" s="28">
        <f>VLOOKUP(tbl_PEDIDOS[[#This Row],[id_PRODUCTO]],tbl_PRODUCTOS[],3,0)*(1-VLOOKUP(tbl_PEDIDOS[[#This Row],[id_PAIS_AÑO]],tbl_DESCUENTOS[],4,0))</f>
        <v>540</v>
      </c>
      <c r="K91" s="28">
        <f>tbl_PEDIDOS[[#This Row],[CANTIDAD]]*tbl_PEDIDOS[[#This Row],[Precio Unit]]</f>
        <v>9720</v>
      </c>
    </row>
    <row r="92" spans="1:11" x14ac:dyDescent="0.25">
      <c r="A92" s="6">
        <v>91</v>
      </c>
      <c r="B92" t="s">
        <v>56</v>
      </c>
      <c r="C92" t="s">
        <v>4</v>
      </c>
      <c r="D92" s="14">
        <v>43235</v>
      </c>
      <c r="E92" s="6">
        <v>24</v>
      </c>
      <c r="F92" t="str">
        <f>VLOOKUP(tbl_PEDIDOS[[#This Row],[id_CLIENTE]],tbl_CLIENTES[],3,0)</f>
        <v>Argentina</v>
      </c>
      <c r="G92">
        <f>YEAR(tbl_PEDIDOS[[#This Row],[FECHA]])</f>
        <v>2018</v>
      </c>
      <c r="H92" t="str">
        <f>tbl_PEDIDOS[[#This Row],[id_PAIS]]&amp;tbl_PEDIDOS[[#This Row],[id_AÑO]]</f>
        <v>Argentina2018</v>
      </c>
      <c r="I92" s="19">
        <f>VLOOKUP(tbl_PEDIDOS[[#This Row],[id_PAIS_AÑO]],tbl_DESCUENTOS[],4,0)</f>
        <v>0.25</v>
      </c>
      <c r="J92" s="28">
        <f>VLOOKUP(tbl_PEDIDOS[[#This Row],[id_PRODUCTO]],tbl_PRODUCTOS[],3,0)*(1-VLOOKUP(tbl_PEDIDOS[[#This Row],[id_PAIS_AÑO]],tbl_DESCUENTOS[],4,0))</f>
        <v>735</v>
      </c>
      <c r="K92" s="28">
        <f>tbl_PEDIDOS[[#This Row],[CANTIDAD]]*tbl_PEDIDOS[[#This Row],[Precio Unit]]</f>
        <v>17640</v>
      </c>
    </row>
    <row r="93" spans="1:11" x14ac:dyDescent="0.25">
      <c r="A93" s="6">
        <v>92</v>
      </c>
      <c r="B93" t="s">
        <v>57</v>
      </c>
      <c r="C93" t="s">
        <v>44</v>
      </c>
      <c r="D93" s="14">
        <v>43235</v>
      </c>
      <c r="E93" s="6">
        <v>12</v>
      </c>
      <c r="F93" t="str">
        <f>VLOOKUP(tbl_PEDIDOS[[#This Row],[id_CLIENTE]],tbl_CLIENTES[],3,0)</f>
        <v>Colombia</v>
      </c>
      <c r="G93">
        <f>YEAR(tbl_PEDIDOS[[#This Row],[FECHA]])</f>
        <v>2018</v>
      </c>
      <c r="H93" t="str">
        <f>tbl_PEDIDOS[[#This Row],[id_PAIS]]&amp;tbl_PEDIDOS[[#This Row],[id_AÑO]]</f>
        <v>Colombia2018</v>
      </c>
      <c r="I93" s="19">
        <f>VLOOKUP(tbl_PEDIDOS[[#This Row],[id_PAIS_AÑO]],tbl_DESCUENTOS[],4,0)</f>
        <v>0.15</v>
      </c>
      <c r="J93" s="28">
        <f>VLOOKUP(tbl_PEDIDOS[[#This Row],[id_PRODUCTO]],tbl_PRODUCTOS[],3,0)*(1-VLOOKUP(tbl_PEDIDOS[[#This Row],[id_PAIS_AÑO]],tbl_DESCUENTOS[],4,0))</f>
        <v>569.5</v>
      </c>
      <c r="K93" s="28">
        <f>tbl_PEDIDOS[[#This Row],[CANTIDAD]]*tbl_PEDIDOS[[#This Row],[Precio Unit]]</f>
        <v>6834</v>
      </c>
    </row>
    <row r="94" spans="1:11" x14ac:dyDescent="0.25">
      <c r="A94" s="6">
        <v>93</v>
      </c>
      <c r="B94" t="s">
        <v>58</v>
      </c>
      <c r="C94" t="s">
        <v>7</v>
      </c>
      <c r="D94" s="14">
        <v>43235</v>
      </c>
      <c r="E94" s="6">
        <v>24</v>
      </c>
      <c r="F94" t="str">
        <f>VLOOKUP(tbl_PEDIDOS[[#This Row],[id_CLIENTE]],tbl_CLIENTES[],3,0)</f>
        <v>Chile</v>
      </c>
      <c r="G94">
        <f>YEAR(tbl_PEDIDOS[[#This Row],[FECHA]])</f>
        <v>2018</v>
      </c>
      <c r="H94" t="str">
        <f>tbl_PEDIDOS[[#This Row],[id_PAIS]]&amp;tbl_PEDIDOS[[#This Row],[id_AÑO]]</f>
        <v>Chile2018</v>
      </c>
      <c r="I94" s="19">
        <f>VLOOKUP(tbl_PEDIDOS[[#This Row],[id_PAIS_AÑO]],tbl_DESCUENTOS[],4,0)</f>
        <v>0.12</v>
      </c>
      <c r="J94" s="28">
        <f>VLOOKUP(tbl_PEDIDOS[[#This Row],[id_PRODUCTO]],tbl_PRODUCTOS[],3,0)*(1-VLOOKUP(tbl_PEDIDOS[[#This Row],[id_PAIS_AÑO]],tbl_DESCUENTOS[],4,0))</f>
        <v>668.8</v>
      </c>
      <c r="K94" s="28">
        <f>tbl_PEDIDOS[[#This Row],[CANTIDAD]]*tbl_PEDIDOS[[#This Row],[Precio Unit]]</f>
        <v>16051.199999999999</v>
      </c>
    </row>
    <row r="95" spans="1:11" x14ac:dyDescent="0.25">
      <c r="A95" s="6">
        <v>94</v>
      </c>
      <c r="B95" t="s">
        <v>58</v>
      </c>
      <c r="C95" t="s">
        <v>3</v>
      </c>
      <c r="D95" s="14">
        <v>43235</v>
      </c>
      <c r="E95" s="6">
        <v>24</v>
      </c>
      <c r="F95" t="str">
        <f>VLOOKUP(tbl_PEDIDOS[[#This Row],[id_CLIENTE]],tbl_CLIENTES[],3,0)</f>
        <v>Chile</v>
      </c>
      <c r="G95">
        <f>YEAR(tbl_PEDIDOS[[#This Row],[FECHA]])</f>
        <v>2018</v>
      </c>
      <c r="H95" t="str">
        <f>tbl_PEDIDOS[[#This Row],[id_PAIS]]&amp;tbl_PEDIDOS[[#This Row],[id_AÑO]]</f>
        <v>Chile2018</v>
      </c>
      <c r="I95" s="19">
        <f>VLOOKUP(tbl_PEDIDOS[[#This Row],[id_PAIS_AÑO]],tbl_DESCUENTOS[],4,0)</f>
        <v>0.12</v>
      </c>
      <c r="J95" s="28">
        <f>VLOOKUP(tbl_PEDIDOS[[#This Row],[id_PRODUCTO]],tbl_PRODUCTOS[],3,0)*(1-VLOOKUP(tbl_PEDIDOS[[#This Row],[id_PAIS_AÑO]],tbl_DESCUENTOS[],4,0))</f>
        <v>660</v>
      </c>
      <c r="K95" s="28">
        <f>tbl_PEDIDOS[[#This Row],[CANTIDAD]]*tbl_PEDIDOS[[#This Row],[Precio Unit]]</f>
        <v>15840</v>
      </c>
    </row>
    <row r="96" spans="1:11" x14ac:dyDescent="0.25">
      <c r="A96" s="6">
        <v>95</v>
      </c>
      <c r="B96" t="s">
        <v>53</v>
      </c>
      <c r="C96" t="s">
        <v>4</v>
      </c>
      <c r="D96" s="14">
        <v>43235</v>
      </c>
      <c r="E96" s="6">
        <v>36</v>
      </c>
      <c r="F96" t="str">
        <f>VLOOKUP(tbl_PEDIDOS[[#This Row],[id_CLIENTE]],tbl_CLIENTES[],3,0)</f>
        <v>Uruguay</v>
      </c>
      <c r="G96">
        <f>YEAR(tbl_PEDIDOS[[#This Row],[FECHA]])</f>
        <v>2018</v>
      </c>
      <c r="H96" t="str">
        <f>tbl_PEDIDOS[[#This Row],[id_PAIS]]&amp;tbl_PEDIDOS[[#This Row],[id_AÑO]]</f>
        <v>Uruguay2018</v>
      </c>
      <c r="I96" s="19">
        <f>VLOOKUP(tbl_PEDIDOS[[#This Row],[id_PAIS_AÑO]],tbl_DESCUENTOS[],4,0)</f>
        <v>0.02</v>
      </c>
      <c r="J96" s="28">
        <f>VLOOKUP(tbl_PEDIDOS[[#This Row],[id_PRODUCTO]],tbl_PRODUCTOS[],3,0)*(1-VLOOKUP(tbl_PEDIDOS[[#This Row],[id_PAIS_AÑO]],tbl_DESCUENTOS[],4,0))</f>
        <v>960.4</v>
      </c>
      <c r="K96" s="28">
        <f>tbl_PEDIDOS[[#This Row],[CANTIDAD]]*tbl_PEDIDOS[[#This Row],[Precio Unit]]</f>
        <v>34574.400000000001</v>
      </c>
    </row>
    <row r="97" spans="1:11" x14ac:dyDescent="0.25">
      <c r="A97" s="6">
        <v>96</v>
      </c>
      <c r="B97" t="s">
        <v>52</v>
      </c>
      <c r="C97" t="s">
        <v>44</v>
      </c>
      <c r="D97" s="14">
        <v>43235</v>
      </c>
      <c r="E97" s="6">
        <v>36</v>
      </c>
      <c r="F97" t="str">
        <f>VLOOKUP(tbl_PEDIDOS[[#This Row],[id_CLIENTE]],tbl_CLIENTES[],3,0)</f>
        <v>Chile</v>
      </c>
      <c r="G97">
        <f>YEAR(tbl_PEDIDOS[[#This Row],[FECHA]])</f>
        <v>2018</v>
      </c>
      <c r="H97" t="str">
        <f>tbl_PEDIDOS[[#This Row],[id_PAIS]]&amp;tbl_PEDIDOS[[#This Row],[id_AÑO]]</f>
        <v>Chile2018</v>
      </c>
      <c r="I97" s="19">
        <f>VLOOKUP(tbl_PEDIDOS[[#This Row],[id_PAIS_AÑO]],tbl_DESCUENTOS[],4,0)</f>
        <v>0.12</v>
      </c>
      <c r="J97" s="28">
        <f>VLOOKUP(tbl_PEDIDOS[[#This Row],[id_PRODUCTO]],tbl_PRODUCTOS[],3,0)*(1-VLOOKUP(tbl_PEDIDOS[[#This Row],[id_PAIS_AÑO]],tbl_DESCUENTOS[],4,0))</f>
        <v>589.6</v>
      </c>
      <c r="K97" s="28">
        <f>tbl_PEDIDOS[[#This Row],[CANTIDAD]]*tbl_PEDIDOS[[#This Row],[Precio Unit]]</f>
        <v>21225.600000000002</v>
      </c>
    </row>
    <row r="98" spans="1:11" x14ac:dyDescent="0.25">
      <c r="A98" s="6">
        <v>97</v>
      </c>
      <c r="B98" t="s">
        <v>51</v>
      </c>
      <c r="C98" t="s">
        <v>5</v>
      </c>
      <c r="D98" s="14">
        <v>43235</v>
      </c>
      <c r="E98" s="6">
        <v>24</v>
      </c>
      <c r="F98" t="str">
        <f>VLOOKUP(tbl_PEDIDOS[[#This Row],[id_CLIENTE]],tbl_CLIENTES[],3,0)</f>
        <v>Colombia</v>
      </c>
      <c r="G98">
        <f>YEAR(tbl_PEDIDOS[[#This Row],[FECHA]])</f>
        <v>2018</v>
      </c>
      <c r="H98" t="str">
        <f>tbl_PEDIDOS[[#This Row],[id_PAIS]]&amp;tbl_PEDIDOS[[#This Row],[id_AÑO]]</f>
        <v>Colombia2018</v>
      </c>
      <c r="I98" s="19">
        <f>VLOOKUP(tbl_PEDIDOS[[#This Row],[id_PAIS_AÑO]],tbl_DESCUENTOS[],4,0)</f>
        <v>0.15</v>
      </c>
      <c r="J98" s="28">
        <f>VLOOKUP(tbl_PEDIDOS[[#This Row],[id_PRODUCTO]],tbl_PRODUCTOS[],3,0)*(1-VLOOKUP(tbl_PEDIDOS[[#This Row],[id_PAIS_AÑO]],tbl_DESCUENTOS[],4,0))</f>
        <v>646</v>
      </c>
      <c r="K98" s="28">
        <f>tbl_PEDIDOS[[#This Row],[CANTIDAD]]*tbl_PEDIDOS[[#This Row],[Precio Unit]]</f>
        <v>15504</v>
      </c>
    </row>
    <row r="99" spans="1:11" x14ac:dyDescent="0.25">
      <c r="A99" s="6">
        <v>98</v>
      </c>
      <c r="B99" t="s">
        <v>51</v>
      </c>
      <c r="C99" t="s">
        <v>6</v>
      </c>
      <c r="D99" s="14">
        <v>43235</v>
      </c>
      <c r="E99" s="6">
        <v>18</v>
      </c>
      <c r="F99" t="str">
        <f>VLOOKUP(tbl_PEDIDOS[[#This Row],[id_CLIENTE]],tbl_CLIENTES[],3,0)</f>
        <v>Colombia</v>
      </c>
      <c r="G99">
        <f>YEAR(tbl_PEDIDOS[[#This Row],[FECHA]])</f>
        <v>2018</v>
      </c>
      <c r="H99" t="str">
        <f>tbl_PEDIDOS[[#This Row],[id_PAIS]]&amp;tbl_PEDIDOS[[#This Row],[id_AÑO]]</f>
        <v>Colombia2018</v>
      </c>
      <c r="I99" s="19">
        <f>VLOOKUP(tbl_PEDIDOS[[#This Row],[id_PAIS_AÑO]],tbl_DESCUENTOS[],4,0)</f>
        <v>0.15</v>
      </c>
      <c r="J99" s="28">
        <f>VLOOKUP(tbl_PEDIDOS[[#This Row],[id_PRODUCTO]],tbl_PRODUCTOS[],3,0)*(1-VLOOKUP(tbl_PEDIDOS[[#This Row],[id_PAIS_AÑO]],tbl_DESCUENTOS[],4,0))</f>
        <v>714</v>
      </c>
      <c r="K99" s="28">
        <f>tbl_PEDIDOS[[#This Row],[CANTIDAD]]*tbl_PEDIDOS[[#This Row],[Precio Unit]]</f>
        <v>12852</v>
      </c>
    </row>
    <row r="100" spans="1:11" x14ac:dyDescent="0.25">
      <c r="A100" s="6">
        <v>99</v>
      </c>
      <c r="B100" t="s">
        <v>52</v>
      </c>
      <c r="C100" t="s">
        <v>45</v>
      </c>
      <c r="D100" s="14">
        <v>43235</v>
      </c>
      <c r="E100" s="6">
        <v>24</v>
      </c>
      <c r="F100" t="str">
        <f>VLOOKUP(tbl_PEDIDOS[[#This Row],[id_CLIENTE]],tbl_CLIENTES[],3,0)</f>
        <v>Chile</v>
      </c>
      <c r="G100">
        <f>YEAR(tbl_PEDIDOS[[#This Row],[FECHA]])</f>
        <v>2018</v>
      </c>
      <c r="H100" t="str">
        <f>tbl_PEDIDOS[[#This Row],[id_PAIS]]&amp;tbl_PEDIDOS[[#This Row],[id_AÑO]]</f>
        <v>Chile2018</v>
      </c>
      <c r="I100" s="19">
        <f>VLOOKUP(tbl_PEDIDOS[[#This Row],[id_PAIS_AÑO]],tbl_DESCUENTOS[],4,0)</f>
        <v>0.12</v>
      </c>
      <c r="J100" s="28">
        <f>VLOOKUP(tbl_PEDIDOS[[#This Row],[id_PRODUCTO]],tbl_PRODUCTOS[],3,0)*(1-VLOOKUP(tbl_PEDIDOS[[#This Row],[id_PAIS_AÑO]],tbl_DESCUENTOS[],4,0))</f>
        <v>765.6</v>
      </c>
      <c r="K100" s="28">
        <f>tbl_PEDIDOS[[#This Row],[CANTIDAD]]*tbl_PEDIDOS[[#This Row],[Precio Unit]]</f>
        <v>18374.400000000001</v>
      </c>
    </row>
    <row r="101" spans="1:11" x14ac:dyDescent="0.25">
      <c r="A101" s="6">
        <v>100</v>
      </c>
      <c r="B101" t="s">
        <v>52</v>
      </c>
      <c r="C101" t="s">
        <v>3</v>
      </c>
      <c r="D101" s="14">
        <v>43235</v>
      </c>
      <c r="E101" s="6">
        <v>12</v>
      </c>
      <c r="F101" t="str">
        <f>VLOOKUP(tbl_PEDIDOS[[#This Row],[id_CLIENTE]],tbl_CLIENTES[],3,0)</f>
        <v>Chile</v>
      </c>
      <c r="G101">
        <f>YEAR(tbl_PEDIDOS[[#This Row],[FECHA]])</f>
        <v>2018</v>
      </c>
      <c r="H101" t="str">
        <f>tbl_PEDIDOS[[#This Row],[id_PAIS]]&amp;tbl_PEDIDOS[[#This Row],[id_AÑO]]</f>
        <v>Chile2018</v>
      </c>
      <c r="I101" s="19">
        <f>VLOOKUP(tbl_PEDIDOS[[#This Row],[id_PAIS_AÑO]],tbl_DESCUENTOS[],4,0)</f>
        <v>0.12</v>
      </c>
      <c r="J101" s="28">
        <f>VLOOKUP(tbl_PEDIDOS[[#This Row],[id_PRODUCTO]],tbl_PRODUCTOS[],3,0)*(1-VLOOKUP(tbl_PEDIDOS[[#This Row],[id_PAIS_AÑO]],tbl_DESCUENTOS[],4,0))</f>
        <v>660</v>
      </c>
      <c r="K101" s="28">
        <f>tbl_PEDIDOS[[#This Row],[CANTIDAD]]*tbl_PEDIDOS[[#This Row],[Precio Unit]]</f>
        <v>7920</v>
      </c>
    </row>
    <row r="102" spans="1:11" x14ac:dyDescent="0.25">
      <c r="A102" s="6">
        <v>101</v>
      </c>
      <c r="B102" t="s">
        <v>54</v>
      </c>
      <c r="C102" t="s">
        <v>46</v>
      </c>
      <c r="D102" s="14">
        <v>43235</v>
      </c>
      <c r="E102" s="6">
        <v>24</v>
      </c>
      <c r="F102" t="str">
        <f>VLOOKUP(tbl_PEDIDOS[[#This Row],[id_CLIENTE]],tbl_CLIENTES[],3,0)</f>
        <v>Perú</v>
      </c>
      <c r="G102">
        <f>YEAR(tbl_PEDIDOS[[#This Row],[FECHA]])</f>
        <v>2018</v>
      </c>
      <c r="H102" t="str">
        <f>tbl_PEDIDOS[[#This Row],[id_PAIS]]&amp;tbl_PEDIDOS[[#This Row],[id_AÑO]]</f>
        <v>Perú2018</v>
      </c>
      <c r="I102" s="19">
        <f>VLOOKUP(tbl_PEDIDOS[[#This Row],[id_PAIS_AÑO]],tbl_DESCUENTOS[],4,0)</f>
        <v>0.05</v>
      </c>
      <c r="J102" s="28">
        <f>VLOOKUP(tbl_PEDIDOS[[#This Row],[id_PRODUCTO]],tbl_PRODUCTOS[],3,0)*(1-VLOOKUP(tbl_PEDIDOS[[#This Row],[id_PAIS_AÑO]],tbl_DESCUENTOS[],4,0))</f>
        <v>646</v>
      </c>
      <c r="K102" s="28">
        <f>tbl_PEDIDOS[[#This Row],[CANTIDAD]]*tbl_PEDIDOS[[#This Row],[Precio Unit]]</f>
        <v>15504</v>
      </c>
    </row>
    <row r="103" spans="1:11" x14ac:dyDescent="0.25">
      <c r="A103" s="6">
        <v>102</v>
      </c>
      <c r="B103" t="s">
        <v>54</v>
      </c>
      <c r="C103" t="s">
        <v>7</v>
      </c>
      <c r="D103" s="14">
        <v>43235</v>
      </c>
      <c r="E103" s="6">
        <v>24</v>
      </c>
      <c r="F103" t="str">
        <f>VLOOKUP(tbl_PEDIDOS[[#This Row],[id_CLIENTE]],tbl_CLIENTES[],3,0)</f>
        <v>Perú</v>
      </c>
      <c r="G103">
        <f>YEAR(tbl_PEDIDOS[[#This Row],[FECHA]])</f>
        <v>2018</v>
      </c>
      <c r="H103" t="str">
        <f>tbl_PEDIDOS[[#This Row],[id_PAIS]]&amp;tbl_PEDIDOS[[#This Row],[id_AÑO]]</f>
        <v>Perú2018</v>
      </c>
      <c r="I103" s="19">
        <f>VLOOKUP(tbl_PEDIDOS[[#This Row],[id_PAIS_AÑO]],tbl_DESCUENTOS[],4,0)</f>
        <v>0.05</v>
      </c>
      <c r="J103" s="28">
        <f>VLOOKUP(tbl_PEDIDOS[[#This Row],[id_PRODUCTO]],tbl_PRODUCTOS[],3,0)*(1-VLOOKUP(tbl_PEDIDOS[[#This Row],[id_PAIS_AÑO]],tbl_DESCUENTOS[],4,0))</f>
        <v>722</v>
      </c>
      <c r="K103" s="28">
        <f>tbl_PEDIDOS[[#This Row],[CANTIDAD]]*tbl_PEDIDOS[[#This Row],[Precio Unit]]</f>
        <v>17328</v>
      </c>
    </row>
    <row r="104" spans="1:11" x14ac:dyDescent="0.25">
      <c r="A104" s="6">
        <v>103</v>
      </c>
      <c r="B104" t="s">
        <v>55</v>
      </c>
      <c r="C104" t="s">
        <v>6</v>
      </c>
      <c r="D104" s="14">
        <v>43235</v>
      </c>
      <c r="E104" s="6">
        <v>36</v>
      </c>
      <c r="F104" t="str">
        <f>VLOOKUP(tbl_PEDIDOS[[#This Row],[id_CLIENTE]],tbl_CLIENTES[],3,0)</f>
        <v>Ecuador</v>
      </c>
      <c r="G104">
        <f>YEAR(tbl_PEDIDOS[[#This Row],[FECHA]])</f>
        <v>2018</v>
      </c>
      <c r="H104" t="str">
        <f>tbl_PEDIDOS[[#This Row],[id_PAIS]]&amp;tbl_PEDIDOS[[#This Row],[id_AÑO]]</f>
        <v>Ecuador2018</v>
      </c>
      <c r="I104" s="19">
        <f>VLOOKUP(tbl_PEDIDOS[[#This Row],[id_PAIS_AÑO]],tbl_DESCUENTOS[],4,0)</f>
        <v>0.28000000000000003</v>
      </c>
      <c r="J104" s="28">
        <f>VLOOKUP(tbl_PEDIDOS[[#This Row],[id_PRODUCTO]],tbl_PRODUCTOS[],3,0)*(1-VLOOKUP(tbl_PEDIDOS[[#This Row],[id_PAIS_AÑO]],tbl_DESCUENTOS[],4,0))</f>
        <v>604.79999999999995</v>
      </c>
      <c r="K104" s="28">
        <f>tbl_PEDIDOS[[#This Row],[CANTIDAD]]*tbl_PEDIDOS[[#This Row],[Precio Unit]]</f>
        <v>21772.799999999999</v>
      </c>
    </row>
    <row r="105" spans="1:11" x14ac:dyDescent="0.25">
      <c r="A105" s="6">
        <v>104</v>
      </c>
      <c r="B105" t="s">
        <v>56</v>
      </c>
      <c r="C105" t="s">
        <v>3</v>
      </c>
      <c r="D105" s="14">
        <v>43235</v>
      </c>
      <c r="E105" s="6">
        <v>24</v>
      </c>
      <c r="F105" t="str">
        <f>VLOOKUP(tbl_PEDIDOS[[#This Row],[id_CLIENTE]],tbl_CLIENTES[],3,0)</f>
        <v>Argentina</v>
      </c>
      <c r="G105">
        <f>YEAR(tbl_PEDIDOS[[#This Row],[FECHA]])</f>
        <v>2018</v>
      </c>
      <c r="H105" t="str">
        <f>tbl_PEDIDOS[[#This Row],[id_PAIS]]&amp;tbl_PEDIDOS[[#This Row],[id_AÑO]]</f>
        <v>Argentina2018</v>
      </c>
      <c r="I105" s="19">
        <f>VLOOKUP(tbl_PEDIDOS[[#This Row],[id_PAIS_AÑO]],tbl_DESCUENTOS[],4,0)</f>
        <v>0.25</v>
      </c>
      <c r="J105" s="28">
        <f>VLOOKUP(tbl_PEDIDOS[[#This Row],[id_PRODUCTO]],tbl_PRODUCTOS[],3,0)*(1-VLOOKUP(tbl_PEDIDOS[[#This Row],[id_PAIS_AÑO]],tbl_DESCUENTOS[],4,0))</f>
        <v>562.5</v>
      </c>
      <c r="K105" s="28">
        <f>tbl_PEDIDOS[[#This Row],[CANTIDAD]]*tbl_PEDIDOS[[#This Row],[Precio Unit]]</f>
        <v>13500</v>
      </c>
    </row>
    <row r="106" spans="1:11" x14ac:dyDescent="0.25">
      <c r="A106" s="6">
        <v>105</v>
      </c>
      <c r="B106" t="s">
        <v>57</v>
      </c>
      <c r="C106" t="s">
        <v>46</v>
      </c>
      <c r="D106" s="14">
        <v>43235</v>
      </c>
      <c r="E106" s="6">
        <v>18</v>
      </c>
      <c r="F106" t="str">
        <f>VLOOKUP(tbl_PEDIDOS[[#This Row],[id_CLIENTE]],tbl_CLIENTES[],3,0)</f>
        <v>Colombia</v>
      </c>
      <c r="G106">
        <f>YEAR(tbl_PEDIDOS[[#This Row],[FECHA]])</f>
        <v>2018</v>
      </c>
      <c r="H106" t="str">
        <f>tbl_PEDIDOS[[#This Row],[id_PAIS]]&amp;tbl_PEDIDOS[[#This Row],[id_AÑO]]</f>
        <v>Colombia2018</v>
      </c>
      <c r="I106" s="19">
        <f>VLOOKUP(tbl_PEDIDOS[[#This Row],[id_PAIS_AÑO]],tbl_DESCUENTOS[],4,0)</f>
        <v>0.15</v>
      </c>
      <c r="J106" s="28">
        <f>VLOOKUP(tbl_PEDIDOS[[#This Row],[id_PRODUCTO]],tbl_PRODUCTOS[],3,0)*(1-VLOOKUP(tbl_PEDIDOS[[#This Row],[id_PAIS_AÑO]],tbl_DESCUENTOS[],4,0))</f>
        <v>578</v>
      </c>
      <c r="K106" s="28">
        <f>tbl_PEDIDOS[[#This Row],[CANTIDAD]]*tbl_PEDIDOS[[#This Row],[Precio Unit]]</f>
        <v>10404</v>
      </c>
    </row>
    <row r="107" spans="1:11" x14ac:dyDescent="0.25">
      <c r="A107" s="6">
        <v>106</v>
      </c>
      <c r="B107" t="s">
        <v>58</v>
      </c>
      <c r="C107" t="s">
        <v>46</v>
      </c>
      <c r="D107" s="14">
        <v>43235</v>
      </c>
      <c r="E107" s="6">
        <v>12</v>
      </c>
      <c r="F107" t="str">
        <f>VLOOKUP(tbl_PEDIDOS[[#This Row],[id_CLIENTE]],tbl_CLIENTES[],3,0)</f>
        <v>Chile</v>
      </c>
      <c r="G107">
        <f>YEAR(tbl_PEDIDOS[[#This Row],[FECHA]])</f>
        <v>2018</v>
      </c>
      <c r="H107" t="str">
        <f>tbl_PEDIDOS[[#This Row],[id_PAIS]]&amp;tbl_PEDIDOS[[#This Row],[id_AÑO]]</f>
        <v>Chile2018</v>
      </c>
      <c r="I107" s="19">
        <f>VLOOKUP(tbl_PEDIDOS[[#This Row],[id_PAIS_AÑO]],tbl_DESCUENTOS[],4,0)</f>
        <v>0.12</v>
      </c>
      <c r="J107" s="28">
        <f>VLOOKUP(tbl_PEDIDOS[[#This Row],[id_PRODUCTO]],tbl_PRODUCTOS[],3,0)*(1-VLOOKUP(tbl_PEDIDOS[[#This Row],[id_PAIS_AÑO]],tbl_DESCUENTOS[],4,0))</f>
        <v>598.4</v>
      </c>
      <c r="K107" s="28">
        <f>tbl_PEDIDOS[[#This Row],[CANTIDAD]]*tbl_PEDIDOS[[#This Row],[Precio Unit]]</f>
        <v>7180.7999999999993</v>
      </c>
    </row>
    <row r="108" spans="1:11" x14ac:dyDescent="0.25">
      <c r="A108" s="6">
        <v>107</v>
      </c>
      <c r="B108" t="s">
        <v>58</v>
      </c>
      <c r="C108" t="s">
        <v>4</v>
      </c>
      <c r="D108" s="14">
        <v>43235</v>
      </c>
      <c r="E108" s="6">
        <v>18</v>
      </c>
      <c r="F108" t="str">
        <f>VLOOKUP(tbl_PEDIDOS[[#This Row],[id_CLIENTE]],tbl_CLIENTES[],3,0)</f>
        <v>Chile</v>
      </c>
      <c r="G108">
        <f>YEAR(tbl_PEDIDOS[[#This Row],[FECHA]])</f>
        <v>2018</v>
      </c>
      <c r="H108" t="str">
        <f>tbl_PEDIDOS[[#This Row],[id_PAIS]]&amp;tbl_PEDIDOS[[#This Row],[id_AÑO]]</f>
        <v>Chile2018</v>
      </c>
      <c r="I108" s="19">
        <f>VLOOKUP(tbl_PEDIDOS[[#This Row],[id_PAIS_AÑO]],tbl_DESCUENTOS[],4,0)</f>
        <v>0.12</v>
      </c>
      <c r="J108" s="28">
        <f>VLOOKUP(tbl_PEDIDOS[[#This Row],[id_PRODUCTO]],tbl_PRODUCTOS[],3,0)*(1-VLOOKUP(tbl_PEDIDOS[[#This Row],[id_PAIS_AÑO]],tbl_DESCUENTOS[],4,0))</f>
        <v>862.4</v>
      </c>
      <c r="K108" s="28">
        <f>tbl_PEDIDOS[[#This Row],[CANTIDAD]]*tbl_PEDIDOS[[#This Row],[Precio Unit]]</f>
        <v>15523.199999999999</v>
      </c>
    </row>
    <row r="109" spans="1:11" x14ac:dyDescent="0.25">
      <c r="A109" s="6">
        <v>108</v>
      </c>
      <c r="B109" t="s">
        <v>53</v>
      </c>
      <c r="C109" t="s">
        <v>6</v>
      </c>
      <c r="D109" s="14">
        <v>43235</v>
      </c>
      <c r="E109" s="6">
        <v>24</v>
      </c>
      <c r="F109" t="str">
        <f>VLOOKUP(tbl_PEDIDOS[[#This Row],[id_CLIENTE]],tbl_CLIENTES[],3,0)</f>
        <v>Uruguay</v>
      </c>
      <c r="G109">
        <f>YEAR(tbl_PEDIDOS[[#This Row],[FECHA]])</f>
        <v>2018</v>
      </c>
      <c r="H109" t="str">
        <f>tbl_PEDIDOS[[#This Row],[id_PAIS]]&amp;tbl_PEDIDOS[[#This Row],[id_AÑO]]</f>
        <v>Uruguay2018</v>
      </c>
      <c r="I109" s="19">
        <f>VLOOKUP(tbl_PEDIDOS[[#This Row],[id_PAIS_AÑO]],tbl_DESCUENTOS[],4,0)</f>
        <v>0.02</v>
      </c>
      <c r="J109" s="28">
        <f>VLOOKUP(tbl_PEDIDOS[[#This Row],[id_PRODUCTO]],tbl_PRODUCTOS[],3,0)*(1-VLOOKUP(tbl_PEDIDOS[[#This Row],[id_PAIS_AÑO]],tbl_DESCUENTOS[],4,0))</f>
        <v>823.19999999999993</v>
      </c>
      <c r="K109" s="28">
        <f>tbl_PEDIDOS[[#This Row],[CANTIDAD]]*tbl_PEDIDOS[[#This Row],[Precio Unit]]</f>
        <v>19756.8</v>
      </c>
    </row>
    <row r="110" spans="1:11" x14ac:dyDescent="0.25">
      <c r="A110" s="6">
        <v>109</v>
      </c>
      <c r="B110" t="s">
        <v>52</v>
      </c>
      <c r="C110" t="s">
        <v>4</v>
      </c>
      <c r="D110" s="14">
        <v>43235</v>
      </c>
      <c r="E110" s="6">
        <v>24</v>
      </c>
      <c r="F110" t="str">
        <f>VLOOKUP(tbl_PEDIDOS[[#This Row],[id_CLIENTE]],tbl_CLIENTES[],3,0)</f>
        <v>Chile</v>
      </c>
      <c r="G110">
        <f>YEAR(tbl_PEDIDOS[[#This Row],[FECHA]])</f>
        <v>2018</v>
      </c>
      <c r="H110" t="str">
        <f>tbl_PEDIDOS[[#This Row],[id_PAIS]]&amp;tbl_PEDIDOS[[#This Row],[id_AÑO]]</f>
        <v>Chile2018</v>
      </c>
      <c r="I110" s="19">
        <f>VLOOKUP(tbl_PEDIDOS[[#This Row],[id_PAIS_AÑO]],tbl_DESCUENTOS[],4,0)</f>
        <v>0.12</v>
      </c>
      <c r="J110" s="28">
        <f>VLOOKUP(tbl_PEDIDOS[[#This Row],[id_PRODUCTO]],tbl_PRODUCTOS[],3,0)*(1-VLOOKUP(tbl_PEDIDOS[[#This Row],[id_PAIS_AÑO]],tbl_DESCUENTOS[],4,0))</f>
        <v>862.4</v>
      </c>
      <c r="K110" s="28">
        <f>tbl_PEDIDOS[[#This Row],[CANTIDAD]]*tbl_PEDIDOS[[#This Row],[Precio Unit]]</f>
        <v>20697.599999999999</v>
      </c>
    </row>
    <row r="111" spans="1:11" x14ac:dyDescent="0.25">
      <c r="A111" s="6">
        <v>110</v>
      </c>
      <c r="B111" t="s">
        <v>53</v>
      </c>
      <c r="C111" t="s">
        <v>44</v>
      </c>
      <c r="D111" s="14">
        <v>43235</v>
      </c>
      <c r="E111" s="6">
        <v>36</v>
      </c>
      <c r="F111" t="str">
        <f>VLOOKUP(tbl_PEDIDOS[[#This Row],[id_CLIENTE]],tbl_CLIENTES[],3,0)</f>
        <v>Uruguay</v>
      </c>
      <c r="G111">
        <f>YEAR(tbl_PEDIDOS[[#This Row],[FECHA]])</f>
        <v>2018</v>
      </c>
      <c r="H111" t="str">
        <f>tbl_PEDIDOS[[#This Row],[id_PAIS]]&amp;tbl_PEDIDOS[[#This Row],[id_AÑO]]</f>
        <v>Uruguay2018</v>
      </c>
      <c r="I111" s="19">
        <f>VLOOKUP(tbl_PEDIDOS[[#This Row],[id_PAIS_AÑO]],tbl_DESCUENTOS[],4,0)</f>
        <v>0.02</v>
      </c>
      <c r="J111" s="28">
        <f>VLOOKUP(tbl_PEDIDOS[[#This Row],[id_PRODUCTO]],tbl_PRODUCTOS[],3,0)*(1-VLOOKUP(tbl_PEDIDOS[[#This Row],[id_PAIS_AÑO]],tbl_DESCUENTOS[],4,0))</f>
        <v>656.6</v>
      </c>
      <c r="K111" s="28">
        <f>tbl_PEDIDOS[[#This Row],[CANTIDAD]]*tbl_PEDIDOS[[#This Row],[Precio Unit]]</f>
        <v>23637.600000000002</v>
      </c>
    </row>
    <row r="112" spans="1:11" x14ac:dyDescent="0.25">
      <c r="A112" s="6">
        <v>111</v>
      </c>
      <c r="B112" t="s">
        <v>53</v>
      </c>
      <c r="C112" t="s">
        <v>5</v>
      </c>
      <c r="D112" s="14">
        <v>43235</v>
      </c>
      <c r="E112" s="6">
        <v>36</v>
      </c>
      <c r="F112" t="str">
        <f>VLOOKUP(tbl_PEDIDOS[[#This Row],[id_CLIENTE]],tbl_CLIENTES[],3,0)</f>
        <v>Uruguay</v>
      </c>
      <c r="G112">
        <f>YEAR(tbl_PEDIDOS[[#This Row],[FECHA]])</f>
        <v>2018</v>
      </c>
      <c r="H112" t="str">
        <f>tbl_PEDIDOS[[#This Row],[id_PAIS]]&amp;tbl_PEDIDOS[[#This Row],[id_AÑO]]</f>
        <v>Uruguay2018</v>
      </c>
      <c r="I112" s="19">
        <f>VLOOKUP(tbl_PEDIDOS[[#This Row],[id_PAIS_AÑO]],tbl_DESCUENTOS[],4,0)</f>
        <v>0.02</v>
      </c>
      <c r="J112" s="28">
        <f>VLOOKUP(tbl_PEDIDOS[[#This Row],[id_PRODUCTO]],tbl_PRODUCTOS[],3,0)*(1-VLOOKUP(tbl_PEDIDOS[[#This Row],[id_PAIS_AÑO]],tbl_DESCUENTOS[],4,0))</f>
        <v>744.8</v>
      </c>
      <c r="K112" s="28">
        <f>tbl_PEDIDOS[[#This Row],[CANTIDAD]]*tbl_PEDIDOS[[#This Row],[Precio Unit]]</f>
        <v>26812.799999999999</v>
      </c>
    </row>
    <row r="113" spans="1:11" x14ac:dyDescent="0.25">
      <c r="A113" s="6">
        <v>112</v>
      </c>
      <c r="B113" t="s">
        <v>54</v>
      </c>
      <c r="C113" t="s">
        <v>3</v>
      </c>
      <c r="D113" s="14">
        <v>43235</v>
      </c>
      <c r="E113" s="6">
        <v>24</v>
      </c>
      <c r="F113" t="str">
        <f>VLOOKUP(tbl_PEDIDOS[[#This Row],[id_CLIENTE]],tbl_CLIENTES[],3,0)</f>
        <v>Perú</v>
      </c>
      <c r="G113">
        <f>YEAR(tbl_PEDIDOS[[#This Row],[FECHA]])</f>
        <v>2018</v>
      </c>
      <c r="H113" t="str">
        <f>tbl_PEDIDOS[[#This Row],[id_PAIS]]&amp;tbl_PEDIDOS[[#This Row],[id_AÑO]]</f>
        <v>Perú2018</v>
      </c>
      <c r="I113" s="19">
        <f>VLOOKUP(tbl_PEDIDOS[[#This Row],[id_PAIS_AÑO]],tbl_DESCUENTOS[],4,0)</f>
        <v>0.05</v>
      </c>
      <c r="J113" s="28">
        <f>VLOOKUP(tbl_PEDIDOS[[#This Row],[id_PRODUCTO]],tbl_PRODUCTOS[],3,0)*(1-VLOOKUP(tbl_PEDIDOS[[#This Row],[id_PAIS_AÑO]],tbl_DESCUENTOS[],4,0))</f>
        <v>712.5</v>
      </c>
      <c r="K113" s="28">
        <f>tbl_PEDIDOS[[#This Row],[CANTIDAD]]*tbl_PEDIDOS[[#This Row],[Precio Unit]]</f>
        <v>17100</v>
      </c>
    </row>
    <row r="114" spans="1:11" x14ac:dyDescent="0.25">
      <c r="A114" s="6">
        <v>113</v>
      </c>
      <c r="B114" t="s">
        <v>51</v>
      </c>
      <c r="C114" t="s">
        <v>4</v>
      </c>
      <c r="D114" s="14">
        <v>43235</v>
      </c>
      <c r="E114" s="6">
        <v>18</v>
      </c>
      <c r="F114" t="str">
        <f>VLOOKUP(tbl_PEDIDOS[[#This Row],[id_CLIENTE]],tbl_CLIENTES[],3,0)</f>
        <v>Colombia</v>
      </c>
      <c r="G114">
        <f>YEAR(tbl_PEDIDOS[[#This Row],[FECHA]])</f>
        <v>2018</v>
      </c>
      <c r="H114" t="str">
        <f>tbl_PEDIDOS[[#This Row],[id_PAIS]]&amp;tbl_PEDIDOS[[#This Row],[id_AÑO]]</f>
        <v>Colombia2018</v>
      </c>
      <c r="I114" s="19">
        <f>VLOOKUP(tbl_PEDIDOS[[#This Row],[id_PAIS_AÑO]],tbl_DESCUENTOS[],4,0)</f>
        <v>0.15</v>
      </c>
      <c r="J114" s="28">
        <f>VLOOKUP(tbl_PEDIDOS[[#This Row],[id_PRODUCTO]],tbl_PRODUCTOS[],3,0)*(1-VLOOKUP(tbl_PEDIDOS[[#This Row],[id_PAIS_AÑO]],tbl_DESCUENTOS[],4,0))</f>
        <v>833</v>
      </c>
      <c r="K114" s="28">
        <f>tbl_PEDIDOS[[#This Row],[CANTIDAD]]*tbl_PEDIDOS[[#This Row],[Precio Unit]]</f>
        <v>14994</v>
      </c>
    </row>
    <row r="115" spans="1:11" x14ac:dyDescent="0.25">
      <c r="A115" s="6">
        <v>114</v>
      </c>
      <c r="B115" t="s">
        <v>51</v>
      </c>
      <c r="C115" t="s">
        <v>44</v>
      </c>
      <c r="D115" s="14">
        <v>43235</v>
      </c>
      <c r="E115" s="6">
        <v>12</v>
      </c>
      <c r="F115" t="str">
        <f>VLOOKUP(tbl_PEDIDOS[[#This Row],[id_CLIENTE]],tbl_CLIENTES[],3,0)</f>
        <v>Colombia</v>
      </c>
      <c r="G115">
        <f>YEAR(tbl_PEDIDOS[[#This Row],[FECHA]])</f>
        <v>2018</v>
      </c>
      <c r="H115" t="str">
        <f>tbl_PEDIDOS[[#This Row],[id_PAIS]]&amp;tbl_PEDIDOS[[#This Row],[id_AÑO]]</f>
        <v>Colombia2018</v>
      </c>
      <c r="I115" s="19">
        <f>VLOOKUP(tbl_PEDIDOS[[#This Row],[id_PAIS_AÑO]],tbl_DESCUENTOS[],4,0)</f>
        <v>0.15</v>
      </c>
      <c r="J115" s="28">
        <f>VLOOKUP(tbl_PEDIDOS[[#This Row],[id_PRODUCTO]],tbl_PRODUCTOS[],3,0)*(1-VLOOKUP(tbl_PEDIDOS[[#This Row],[id_PAIS_AÑO]],tbl_DESCUENTOS[],4,0))</f>
        <v>569.5</v>
      </c>
      <c r="K115" s="28">
        <f>tbl_PEDIDOS[[#This Row],[CANTIDAD]]*tbl_PEDIDOS[[#This Row],[Precio Unit]]</f>
        <v>6834</v>
      </c>
    </row>
    <row r="116" spans="1:11" x14ac:dyDescent="0.25">
      <c r="A116" s="6">
        <v>115</v>
      </c>
      <c r="B116" t="s">
        <v>52</v>
      </c>
      <c r="C116" t="s">
        <v>5</v>
      </c>
      <c r="D116" s="14">
        <v>43235</v>
      </c>
      <c r="E116" s="6">
        <v>24</v>
      </c>
      <c r="F116" t="str">
        <f>VLOOKUP(tbl_PEDIDOS[[#This Row],[id_CLIENTE]],tbl_CLIENTES[],3,0)</f>
        <v>Chile</v>
      </c>
      <c r="G116">
        <f>YEAR(tbl_PEDIDOS[[#This Row],[FECHA]])</f>
        <v>2018</v>
      </c>
      <c r="H116" t="str">
        <f>tbl_PEDIDOS[[#This Row],[id_PAIS]]&amp;tbl_PEDIDOS[[#This Row],[id_AÑO]]</f>
        <v>Chile2018</v>
      </c>
      <c r="I116" s="19">
        <f>VLOOKUP(tbl_PEDIDOS[[#This Row],[id_PAIS_AÑO]],tbl_DESCUENTOS[],4,0)</f>
        <v>0.12</v>
      </c>
      <c r="J116" s="28">
        <f>VLOOKUP(tbl_PEDIDOS[[#This Row],[id_PRODUCTO]],tbl_PRODUCTOS[],3,0)*(1-VLOOKUP(tbl_PEDIDOS[[#This Row],[id_PAIS_AÑO]],tbl_DESCUENTOS[],4,0))</f>
        <v>668.8</v>
      </c>
      <c r="K116" s="28">
        <f>tbl_PEDIDOS[[#This Row],[CANTIDAD]]*tbl_PEDIDOS[[#This Row],[Precio Unit]]</f>
        <v>16051.199999999999</v>
      </c>
    </row>
    <row r="117" spans="1:11" x14ac:dyDescent="0.25">
      <c r="A117" s="6">
        <v>116</v>
      </c>
      <c r="B117" t="s">
        <v>52</v>
      </c>
      <c r="C117" t="s">
        <v>6</v>
      </c>
      <c r="D117" s="14">
        <v>43235</v>
      </c>
      <c r="E117" s="6">
        <v>24</v>
      </c>
      <c r="F117" t="str">
        <f>VLOOKUP(tbl_PEDIDOS[[#This Row],[id_CLIENTE]],tbl_CLIENTES[],3,0)</f>
        <v>Chile</v>
      </c>
      <c r="G117">
        <f>YEAR(tbl_PEDIDOS[[#This Row],[FECHA]])</f>
        <v>2018</v>
      </c>
      <c r="H117" t="str">
        <f>tbl_PEDIDOS[[#This Row],[id_PAIS]]&amp;tbl_PEDIDOS[[#This Row],[id_AÑO]]</f>
        <v>Chile2018</v>
      </c>
      <c r="I117" s="19">
        <f>VLOOKUP(tbl_PEDIDOS[[#This Row],[id_PAIS_AÑO]],tbl_DESCUENTOS[],4,0)</f>
        <v>0.12</v>
      </c>
      <c r="J117" s="28">
        <f>VLOOKUP(tbl_PEDIDOS[[#This Row],[id_PRODUCTO]],tbl_PRODUCTOS[],3,0)*(1-VLOOKUP(tbl_PEDIDOS[[#This Row],[id_PAIS_AÑO]],tbl_DESCUENTOS[],4,0))</f>
        <v>739.2</v>
      </c>
      <c r="K117" s="28">
        <f>tbl_PEDIDOS[[#This Row],[CANTIDAD]]*tbl_PEDIDOS[[#This Row],[Precio Unit]]</f>
        <v>17740.800000000003</v>
      </c>
    </row>
    <row r="118" spans="1:11" x14ac:dyDescent="0.25">
      <c r="A118" s="6">
        <v>117</v>
      </c>
      <c r="B118" t="s">
        <v>52</v>
      </c>
      <c r="C118" t="s">
        <v>45</v>
      </c>
      <c r="D118" s="14">
        <v>43266</v>
      </c>
      <c r="E118" s="6">
        <v>18</v>
      </c>
      <c r="F118" t="str">
        <f>VLOOKUP(tbl_PEDIDOS[[#This Row],[id_CLIENTE]],tbl_CLIENTES[],3,0)</f>
        <v>Chile</v>
      </c>
      <c r="G118">
        <f>YEAR(tbl_PEDIDOS[[#This Row],[FECHA]])</f>
        <v>2018</v>
      </c>
      <c r="H118" t="str">
        <f>tbl_PEDIDOS[[#This Row],[id_PAIS]]&amp;tbl_PEDIDOS[[#This Row],[id_AÑO]]</f>
        <v>Chile2018</v>
      </c>
      <c r="I118" s="19">
        <f>VLOOKUP(tbl_PEDIDOS[[#This Row],[id_PAIS_AÑO]],tbl_DESCUENTOS[],4,0)</f>
        <v>0.12</v>
      </c>
      <c r="J118" s="28">
        <f>VLOOKUP(tbl_PEDIDOS[[#This Row],[id_PRODUCTO]],tbl_PRODUCTOS[],3,0)*(1-VLOOKUP(tbl_PEDIDOS[[#This Row],[id_PAIS_AÑO]],tbl_DESCUENTOS[],4,0))</f>
        <v>765.6</v>
      </c>
      <c r="K118" s="28">
        <f>tbl_PEDIDOS[[#This Row],[CANTIDAD]]*tbl_PEDIDOS[[#This Row],[Precio Unit]]</f>
        <v>13780.800000000001</v>
      </c>
    </row>
    <row r="119" spans="1:11" x14ac:dyDescent="0.25">
      <c r="A119" s="6">
        <v>118</v>
      </c>
      <c r="B119" t="s">
        <v>53</v>
      </c>
      <c r="C119" t="s">
        <v>7</v>
      </c>
      <c r="D119" s="14">
        <v>43266</v>
      </c>
      <c r="E119" s="6">
        <v>24</v>
      </c>
      <c r="F119" t="str">
        <f>VLOOKUP(tbl_PEDIDOS[[#This Row],[id_CLIENTE]],tbl_CLIENTES[],3,0)</f>
        <v>Uruguay</v>
      </c>
      <c r="G119">
        <f>YEAR(tbl_PEDIDOS[[#This Row],[FECHA]])</f>
        <v>2018</v>
      </c>
      <c r="H119" t="str">
        <f>tbl_PEDIDOS[[#This Row],[id_PAIS]]&amp;tbl_PEDIDOS[[#This Row],[id_AÑO]]</f>
        <v>Uruguay2018</v>
      </c>
      <c r="I119" s="19">
        <f>VLOOKUP(tbl_PEDIDOS[[#This Row],[id_PAIS_AÑO]],tbl_DESCUENTOS[],4,0)</f>
        <v>0.02</v>
      </c>
      <c r="J119" s="28">
        <f>VLOOKUP(tbl_PEDIDOS[[#This Row],[id_PRODUCTO]],tbl_PRODUCTOS[],3,0)*(1-VLOOKUP(tbl_PEDIDOS[[#This Row],[id_PAIS_AÑO]],tbl_DESCUENTOS[],4,0))</f>
        <v>744.8</v>
      </c>
      <c r="K119" s="28">
        <f>tbl_PEDIDOS[[#This Row],[CANTIDAD]]*tbl_PEDIDOS[[#This Row],[Precio Unit]]</f>
        <v>17875.199999999997</v>
      </c>
    </row>
    <row r="120" spans="1:11" x14ac:dyDescent="0.25">
      <c r="A120" s="6">
        <v>119</v>
      </c>
      <c r="B120" t="s">
        <v>53</v>
      </c>
      <c r="C120" t="s">
        <v>46</v>
      </c>
      <c r="D120" s="14">
        <v>43266</v>
      </c>
      <c r="E120" s="6">
        <v>12</v>
      </c>
      <c r="F120" t="str">
        <f>VLOOKUP(tbl_PEDIDOS[[#This Row],[id_CLIENTE]],tbl_CLIENTES[],3,0)</f>
        <v>Uruguay</v>
      </c>
      <c r="G120">
        <f>YEAR(tbl_PEDIDOS[[#This Row],[FECHA]])</f>
        <v>2018</v>
      </c>
      <c r="H120" t="str">
        <f>tbl_PEDIDOS[[#This Row],[id_PAIS]]&amp;tbl_PEDIDOS[[#This Row],[id_AÑO]]</f>
        <v>Uruguay2018</v>
      </c>
      <c r="I120" s="19">
        <f>VLOOKUP(tbl_PEDIDOS[[#This Row],[id_PAIS_AÑO]],tbl_DESCUENTOS[],4,0)</f>
        <v>0.02</v>
      </c>
      <c r="J120" s="28">
        <f>VLOOKUP(tbl_PEDIDOS[[#This Row],[id_PRODUCTO]],tbl_PRODUCTOS[],3,0)*(1-VLOOKUP(tbl_PEDIDOS[[#This Row],[id_PAIS_AÑO]],tbl_DESCUENTOS[],4,0))</f>
        <v>666.4</v>
      </c>
      <c r="K120" s="28">
        <f>tbl_PEDIDOS[[#This Row],[CANTIDAD]]*tbl_PEDIDOS[[#This Row],[Precio Unit]]</f>
        <v>7996.7999999999993</v>
      </c>
    </row>
    <row r="121" spans="1:11" x14ac:dyDescent="0.25">
      <c r="A121" s="6">
        <v>120</v>
      </c>
      <c r="B121" t="s">
        <v>54</v>
      </c>
      <c r="C121" t="s">
        <v>6</v>
      </c>
      <c r="D121" s="14">
        <v>43266</v>
      </c>
      <c r="E121" s="6">
        <v>24</v>
      </c>
      <c r="F121" t="str">
        <f>VLOOKUP(tbl_PEDIDOS[[#This Row],[id_CLIENTE]],tbl_CLIENTES[],3,0)</f>
        <v>Perú</v>
      </c>
      <c r="G121">
        <f>YEAR(tbl_PEDIDOS[[#This Row],[FECHA]])</f>
        <v>2018</v>
      </c>
      <c r="H121" t="str">
        <f>tbl_PEDIDOS[[#This Row],[id_PAIS]]&amp;tbl_PEDIDOS[[#This Row],[id_AÑO]]</f>
        <v>Perú2018</v>
      </c>
      <c r="I121" s="19">
        <f>VLOOKUP(tbl_PEDIDOS[[#This Row],[id_PAIS_AÑO]],tbl_DESCUENTOS[],4,0)</f>
        <v>0.05</v>
      </c>
      <c r="J121" s="28">
        <f>VLOOKUP(tbl_PEDIDOS[[#This Row],[id_PRODUCTO]],tbl_PRODUCTOS[],3,0)*(1-VLOOKUP(tbl_PEDIDOS[[#This Row],[id_PAIS_AÑO]],tbl_DESCUENTOS[],4,0))</f>
        <v>798</v>
      </c>
      <c r="K121" s="28">
        <f>tbl_PEDIDOS[[#This Row],[CANTIDAD]]*tbl_PEDIDOS[[#This Row],[Precio Unit]]</f>
        <v>19152</v>
      </c>
    </row>
    <row r="122" spans="1:11" x14ac:dyDescent="0.25">
      <c r="A122" s="6">
        <v>121</v>
      </c>
      <c r="B122" t="s">
        <v>54</v>
      </c>
      <c r="C122" t="s">
        <v>46</v>
      </c>
      <c r="D122" s="14">
        <v>43266</v>
      </c>
      <c r="E122" s="6">
        <v>36</v>
      </c>
      <c r="F122" t="str">
        <f>VLOOKUP(tbl_PEDIDOS[[#This Row],[id_CLIENTE]],tbl_CLIENTES[],3,0)</f>
        <v>Perú</v>
      </c>
      <c r="G122">
        <f>YEAR(tbl_PEDIDOS[[#This Row],[FECHA]])</f>
        <v>2018</v>
      </c>
      <c r="H122" t="str">
        <f>tbl_PEDIDOS[[#This Row],[id_PAIS]]&amp;tbl_PEDIDOS[[#This Row],[id_AÑO]]</f>
        <v>Perú2018</v>
      </c>
      <c r="I122" s="19">
        <f>VLOOKUP(tbl_PEDIDOS[[#This Row],[id_PAIS_AÑO]],tbl_DESCUENTOS[],4,0)</f>
        <v>0.05</v>
      </c>
      <c r="J122" s="28">
        <f>VLOOKUP(tbl_PEDIDOS[[#This Row],[id_PRODUCTO]],tbl_PRODUCTOS[],3,0)*(1-VLOOKUP(tbl_PEDIDOS[[#This Row],[id_PAIS_AÑO]],tbl_DESCUENTOS[],4,0))</f>
        <v>646</v>
      </c>
      <c r="K122" s="28">
        <f>tbl_PEDIDOS[[#This Row],[CANTIDAD]]*tbl_PEDIDOS[[#This Row],[Precio Unit]]</f>
        <v>23256</v>
      </c>
    </row>
    <row r="123" spans="1:11" x14ac:dyDescent="0.25">
      <c r="A123" s="6">
        <v>122</v>
      </c>
      <c r="B123" t="s">
        <v>55</v>
      </c>
      <c r="C123" t="s">
        <v>6</v>
      </c>
      <c r="D123" s="14">
        <v>43266</v>
      </c>
      <c r="E123" s="6">
        <v>36</v>
      </c>
      <c r="F123" t="str">
        <f>VLOOKUP(tbl_PEDIDOS[[#This Row],[id_CLIENTE]],tbl_CLIENTES[],3,0)</f>
        <v>Ecuador</v>
      </c>
      <c r="G123">
        <f>YEAR(tbl_PEDIDOS[[#This Row],[FECHA]])</f>
        <v>2018</v>
      </c>
      <c r="H123" t="str">
        <f>tbl_PEDIDOS[[#This Row],[id_PAIS]]&amp;tbl_PEDIDOS[[#This Row],[id_AÑO]]</f>
        <v>Ecuador2018</v>
      </c>
      <c r="I123" s="19">
        <f>VLOOKUP(tbl_PEDIDOS[[#This Row],[id_PAIS_AÑO]],tbl_DESCUENTOS[],4,0)</f>
        <v>0.28000000000000003</v>
      </c>
      <c r="J123" s="28">
        <f>VLOOKUP(tbl_PEDIDOS[[#This Row],[id_PRODUCTO]],tbl_PRODUCTOS[],3,0)*(1-VLOOKUP(tbl_PEDIDOS[[#This Row],[id_PAIS_AÑO]],tbl_DESCUENTOS[],4,0))</f>
        <v>604.79999999999995</v>
      </c>
      <c r="K123" s="28">
        <f>tbl_PEDIDOS[[#This Row],[CANTIDAD]]*tbl_PEDIDOS[[#This Row],[Precio Unit]]</f>
        <v>21772.799999999999</v>
      </c>
    </row>
    <row r="124" spans="1:11" x14ac:dyDescent="0.25">
      <c r="A124" s="6">
        <v>123</v>
      </c>
      <c r="B124" t="s">
        <v>56</v>
      </c>
      <c r="C124" t="s">
        <v>3</v>
      </c>
      <c r="D124" s="14">
        <v>43266</v>
      </c>
      <c r="E124" s="6">
        <v>24</v>
      </c>
      <c r="F124" t="str">
        <f>VLOOKUP(tbl_PEDIDOS[[#This Row],[id_CLIENTE]],tbl_CLIENTES[],3,0)</f>
        <v>Argentina</v>
      </c>
      <c r="G124">
        <f>YEAR(tbl_PEDIDOS[[#This Row],[FECHA]])</f>
        <v>2018</v>
      </c>
      <c r="H124" t="str">
        <f>tbl_PEDIDOS[[#This Row],[id_PAIS]]&amp;tbl_PEDIDOS[[#This Row],[id_AÑO]]</f>
        <v>Argentina2018</v>
      </c>
      <c r="I124" s="19">
        <f>VLOOKUP(tbl_PEDIDOS[[#This Row],[id_PAIS_AÑO]],tbl_DESCUENTOS[],4,0)</f>
        <v>0.25</v>
      </c>
      <c r="J124" s="28">
        <f>VLOOKUP(tbl_PEDIDOS[[#This Row],[id_PRODUCTO]],tbl_PRODUCTOS[],3,0)*(1-VLOOKUP(tbl_PEDIDOS[[#This Row],[id_PAIS_AÑO]],tbl_DESCUENTOS[],4,0))</f>
        <v>562.5</v>
      </c>
      <c r="K124" s="28">
        <f>tbl_PEDIDOS[[#This Row],[CANTIDAD]]*tbl_PEDIDOS[[#This Row],[Precio Unit]]</f>
        <v>13500</v>
      </c>
    </row>
    <row r="125" spans="1:11" x14ac:dyDescent="0.25">
      <c r="A125" s="6">
        <v>124</v>
      </c>
      <c r="B125" t="s">
        <v>57</v>
      </c>
      <c r="C125" t="s">
        <v>46</v>
      </c>
      <c r="D125" s="14">
        <v>43266</v>
      </c>
      <c r="E125" s="6">
        <v>18</v>
      </c>
      <c r="F125" t="str">
        <f>VLOOKUP(tbl_PEDIDOS[[#This Row],[id_CLIENTE]],tbl_CLIENTES[],3,0)</f>
        <v>Colombia</v>
      </c>
      <c r="G125">
        <f>YEAR(tbl_PEDIDOS[[#This Row],[FECHA]])</f>
        <v>2018</v>
      </c>
      <c r="H125" t="str">
        <f>tbl_PEDIDOS[[#This Row],[id_PAIS]]&amp;tbl_PEDIDOS[[#This Row],[id_AÑO]]</f>
        <v>Colombia2018</v>
      </c>
      <c r="I125" s="19">
        <f>VLOOKUP(tbl_PEDIDOS[[#This Row],[id_PAIS_AÑO]],tbl_DESCUENTOS[],4,0)</f>
        <v>0.15</v>
      </c>
      <c r="J125" s="28">
        <f>VLOOKUP(tbl_PEDIDOS[[#This Row],[id_PRODUCTO]],tbl_PRODUCTOS[],3,0)*(1-VLOOKUP(tbl_PEDIDOS[[#This Row],[id_PAIS_AÑO]],tbl_DESCUENTOS[],4,0))</f>
        <v>578</v>
      </c>
      <c r="K125" s="28">
        <f>tbl_PEDIDOS[[#This Row],[CANTIDAD]]*tbl_PEDIDOS[[#This Row],[Precio Unit]]</f>
        <v>10404</v>
      </c>
    </row>
    <row r="126" spans="1:11" x14ac:dyDescent="0.25">
      <c r="A126" s="6">
        <v>125</v>
      </c>
      <c r="B126" t="s">
        <v>58</v>
      </c>
      <c r="C126" t="s">
        <v>46</v>
      </c>
      <c r="D126" s="14">
        <v>43266</v>
      </c>
      <c r="E126" s="6">
        <v>24</v>
      </c>
      <c r="F126" t="str">
        <f>VLOOKUP(tbl_PEDIDOS[[#This Row],[id_CLIENTE]],tbl_CLIENTES[],3,0)</f>
        <v>Chile</v>
      </c>
      <c r="G126">
        <f>YEAR(tbl_PEDIDOS[[#This Row],[FECHA]])</f>
        <v>2018</v>
      </c>
      <c r="H126" t="str">
        <f>tbl_PEDIDOS[[#This Row],[id_PAIS]]&amp;tbl_PEDIDOS[[#This Row],[id_AÑO]]</f>
        <v>Chile2018</v>
      </c>
      <c r="I126" s="19">
        <f>VLOOKUP(tbl_PEDIDOS[[#This Row],[id_PAIS_AÑO]],tbl_DESCUENTOS[],4,0)</f>
        <v>0.12</v>
      </c>
      <c r="J126" s="28">
        <f>VLOOKUP(tbl_PEDIDOS[[#This Row],[id_PRODUCTO]],tbl_PRODUCTOS[],3,0)*(1-VLOOKUP(tbl_PEDIDOS[[#This Row],[id_PAIS_AÑO]],tbl_DESCUENTOS[],4,0))</f>
        <v>598.4</v>
      </c>
      <c r="K126" s="28">
        <f>tbl_PEDIDOS[[#This Row],[CANTIDAD]]*tbl_PEDIDOS[[#This Row],[Precio Unit]]</f>
        <v>14361.599999999999</v>
      </c>
    </row>
    <row r="127" spans="1:11" x14ac:dyDescent="0.25">
      <c r="A127" s="6">
        <v>126</v>
      </c>
      <c r="B127" t="s">
        <v>58</v>
      </c>
      <c r="C127" t="s">
        <v>4</v>
      </c>
      <c r="D127" s="14">
        <v>43266</v>
      </c>
      <c r="E127" s="6">
        <v>12</v>
      </c>
      <c r="F127" t="str">
        <f>VLOOKUP(tbl_PEDIDOS[[#This Row],[id_CLIENTE]],tbl_CLIENTES[],3,0)</f>
        <v>Chile</v>
      </c>
      <c r="G127">
        <f>YEAR(tbl_PEDIDOS[[#This Row],[FECHA]])</f>
        <v>2018</v>
      </c>
      <c r="H127" t="str">
        <f>tbl_PEDIDOS[[#This Row],[id_PAIS]]&amp;tbl_PEDIDOS[[#This Row],[id_AÑO]]</f>
        <v>Chile2018</v>
      </c>
      <c r="I127" s="19">
        <f>VLOOKUP(tbl_PEDIDOS[[#This Row],[id_PAIS_AÑO]],tbl_DESCUENTOS[],4,0)</f>
        <v>0.12</v>
      </c>
      <c r="J127" s="28">
        <f>VLOOKUP(tbl_PEDIDOS[[#This Row],[id_PRODUCTO]],tbl_PRODUCTOS[],3,0)*(1-VLOOKUP(tbl_PEDIDOS[[#This Row],[id_PAIS_AÑO]],tbl_DESCUENTOS[],4,0))</f>
        <v>862.4</v>
      </c>
      <c r="K127" s="28">
        <f>tbl_PEDIDOS[[#This Row],[CANTIDAD]]*tbl_PEDIDOS[[#This Row],[Precio Unit]]</f>
        <v>10348.799999999999</v>
      </c>
    </row>
    <row r="128" spans="1:11" x14ac:dyDescent="0.25">
      <c r="A128" s="6">
        <v>127</v>
      </c>
      <c r="B128" t="s">
        <v>53</v>
      </c>
      <c r="C128" t="s">
        <v>6</v>
      </c>
      <c r="D128" s="14">
        <v>43266</v>
      </c>
      <c r="E128" s="6">
        <v>24</v>
      </c>
      <c r="F128" t="str">
        <f>VLOOKUP(tbl_PEDIDOS[[#This Row],[id_CLIENTE]],tbl_CLIENTES[],3,0)</f>
        <v>Uruguay</v>
      </c>
      <c r="G128">
        <f>YEAR(tbl_PEDIDOS[[#This Row],[FECHA]])</f>
        <v>2018</v>
      </c>
      <c r="H128" t="str">
        <f>tbl_PEDIDOS[[#This Row],[id_PAIS]]&amp;tbl_PEDIDOS[[#This Row],[id_AÑO]]</f>
        <v>Uruguay2018</v>
      </c>
      <c r="I128" s="19">
        <f>VLOOKUP(tbl_PEDIDOS[[#This Row],[id_PAIS_AÑO]],tbl_DESCUENTOS[],4,0)</f>
        <v>0.02</v>
      </c>
      <c r="J128" s="28">
        <f>VLOOKUP(tbl_PEDIDOS[[#This Row],[id_PRODUCTO]],tbl_PRODUCTOS[],3,0)*(1-VLOOKUP(tbl_PEDIDOS[[#This Row],[id_PAIS_AÑO]],tbl_DESCUENTOS[],4,0))</f>
        <v>823.19999999999993</v>
      </c>
      <c r="K128" s="28">
        <f>tbl_PEDIDOS[[#This Row],[CANTIDAD]]*tbl_PEDIDOS[[#This Row],[Precio Unit]]</f>
        <v>19756.8</v>
      </c>
    </row>
    <row r="129" spans="1:11" x14ac:dyDescent="0.25">
      <c r="A129" s="6">
        <v>128</v>
      </c>
      <c r="B129" t="s">
        <v>52</v>
      </c>
      <c r="C129" t="s">
        <v>7</v>
      </c>
      <c r="D129" s="14">
        <v>43266</v>
      </c>
      <c r="E129" s="6">
        <v>24</v>
      </c>
      <c r="F129" t="str">
        <f>VLOOKUP(tbl_PEDIDOS[[#This Row],[id_CLIENTE]],tbl_CLIENTES[],3,0)</f>
        <v>Chile</v>
      </c>
      <c r="G129">
        <f>YEAR(tbl_PEDIDOS[[#This Row],[FECHA]])</f>
        <v>2018</v>
      </c>
      <c r="H129" t="str">
        <f>tbl_PEDIDOS[[#This Row],[id_PAIS]]&amp;tbl_PEDIDOS[[#This Row],[id_AÑO]]</f>
        <v>Chile2018</v>
      </c>
      <c r="I129" s="19">
        <f>VLOOKUP(tbl_PEDIDOS[[#This Row],[id_PAIS_AÑO]],tbl_DESCUENTOS[],4,0)</f>
        <v>0.12</v>
      </c>
      <c r="J129" s="28">
        <f>VLOOKUP(tbl_PEDIDOS[[#This Row],[id_PRODUCTO]],tbl_PRODUCTOS[],3,0)*(1-VLOOKUP(tbl_PEDIDOS[[#This Row],[id_PAIS_AÑO]],tbl_DESCUENTOS[],4,0))</f>
        <v>668.8</v>
      </c>
      <c r="K129" s="28">
        <f>tbl_PEDIDOS[[#This Row],[CANTIDAD]]*tbl_PEDIDOS[[#This Row],[Precio Unit]]</f>
        <v>16051.199999999999</v>
      </c>
    </row>
    <row r="130" spans="1:11" x14ac:dyDescent="0.25">
      <c r="A130" s="6">
        <v>129</v>
      </c>
      <c r="B130" t="s">
        <v>52</v>
      </c>
      <c r="C130" t="s">
        <v>6</v>
      </c>
      <c r="D130" s="14">
        <v>43266</v>
      </c>
      <c r="E130" s="6">
        <v>36</v>
      </c>
      <c r="F130" t="str">
        <f>VLOOKUP(tbl_PEDIDOS[[#This Row],[id_CLIENTE]],tbl_CLIENTES[],3,0)</f>
        <v>Chile</v>
      </c>
      <c r="G130">
        <f>YEAR(tbl_PEDIDOS[[#This Row],[FECHA]])</f>
        <v>2018</v>
      </c>
      <c r="H130" t="str">
        <f>tbl_PEDIDOS[[#This Row],[id_PAIS]]&amp;tbl_PEDIDOS[[#This Row],[id_AÑO]]</f>
        <v>Chile2018</v>
      </c>
      <c r="I130" s="19">
        <f>VLOOKUP(tbl_PEDIDOS[[#This Row],[id_PAIS_AÑO]],tbl_DESCUENTOS[],4,0)</f>
        <v>0.12</v>
      </c>
      <c r="J130" s="28">
        <f>VLOOKUP(tbl_PEDIDOS[[#This Row],[id_PRODUCTO]],tbl_PRODUCTOS[],3,0)*(1-VLOOKUP(tbl_PEDIDOS[[#This Row],[id_PAIS_AÑO]],tbl_DESCUENTOS[],4,0))</f>
        <v>739.2</v>
      </c>
      <c r="K130" s="28">
        <f>tbl_PEDIDOS[[#This Row],[CANTIDAD]]*tbl_PEDIDOS[[#This Row],[Precio Unit]]</f>
        <v>26611.200000000001</v>
      </c>
    </row>
    <row r="131" spans="1:11" x14ac:dyDescent="0.25">
      <c r="A131" s="6">
        <v>130</v>
      </c>
      <c r="B131" t="s">
        <v>53</v>
      </c>
      <c r="C131" t="s">
        <v>4</v>
      </c>
      <c r="D131" s="14">
        <v>43266</v>
      </c>
      <c r="E131" s="6">
        <v>24</v>
      </c>
      <c r="F131" t="str">
        <f>VLOOKUP(tbl_PEDIDOS[[#This Row],[id_CLIENTE]],tbl_CLIENTES[],3,0)</f>
        <v>Uruguay</v>
      </c>
      <c r="G131">
        <f>YEAR(tbl_PEDIDOS[[#This Row],[FECHA]])</f>
        <v>2018</v>
      </c>
      <c r="H131" t="str">
        <f>tbl_PEDIDOS[[#This Row],[id_PAIS]]&amp;tbl_PEDIDOS[[#This Row],[id_AÑO]]</f>
        <v>Uruguay2018</v>
      </c>
      <c r="I131" s="19">
        <f>VLOOKUP(tbl_PEDIDOS[[#This Row],[id_PAIS_AÑO]],tbl_DESCUENTOS[],4,0)</f>
        <v>0.02</v>
      </c>
      <c r="J131" s="28">
        <f>VLOOKUP(tbl_PEDIDOS[[#This Row],[id_PRODUCTO]],tbl_PRODUCTOS[],3,0)*(1-VLOOKUP(tbl_PEDIDOS[[#This Row],[id_PAIS_AÑO]],tbl_DESCUENTOS[],4,0))</f>
        <v>960.4</v>
      </c>
      <c r="K131" s="28">
        <f>tbl_PEDIDOS[[#This Row],[CANTIDAD]]*tbl_PEDIDOS[[#This Row],[Precio Unit]]</f>
        <v>23049.599999999999</v>
      </c>
    </row>
    <row r="132" spans="1:11" x14ac:dyDescent="0.25">
      <c r="A132" s="6">
        <v>131</v>
      </c>
      <c r="B132" t="s">
        <v>53</v>
      </c>
      <c r="C132" t="s">
        <v>44</v>
      </c>
      <c r="D132" s="14">
        <v>43266</v>
      </c>
      <c r="E132" s="6">
        <v>18</v>
      </c>
      <c r="F132" t="str">
        <f>VLOOKUP(tbl_PEDIDOS[[#This Row],[id_CLIENTE]],tbl_CLIENTES[],3,0)</f>
        <v>Uruguay</v>
      </c>
      <c r="G132">
        <f>YEAR(tbl_PEDIDOS[[#This Row],[FECHA]])</f>
        <v>2018</v>
      </c>
      <c r="H132" t="str">
        <f>tbl_PEDIDOS[[#This Row],[id_PAIS]]&amp;tbl_PEDIDOS[[#This Row],[id_AÑO]]</f>
        <v>Uruguay2018</v>
      </c>
      <c r="I132" s="19">
        <f>VLOOKUP(tbl_PEDIDOS[[#This Row],[id_PAIS_AÑO]],tbl_DESCUENTOS[],4,0)</f>
        <v>0.02</v>
      </c>
      <c r="J132" s="28">
        <f>VLOOKUP(tbl_PEDIDOS[[#This Row],[id_PRODUCTO]],tbl_PRODUCTOS[],3,0)*(1-VLOOKUP(tbl_PEDIDOS[[#This Row],[id_PAIS_AÑO]],tbl_DESCUENTOS[],4,0))</f>
        <v>656.6</v>
      </c>
      <c r="K132" s="28">
        <f>tbl_PEDIDOS[[#This Row],[CANTIDAD]]*tbl_PEDIDOS[[#This Row],[Precio Unit]]</f>
        <v>11818.800000000001</v>
      </c>
    </row>
    <row r="133" spans="1:11" x14ac:dyDescent="0.25">
      <c r="A133" s="6">
        <v>132</v>
      </c>
      <c r="B133" t="s">
        <v>54</v>
      </c>
      <c r="C133" t="s">
        <v>5</v>
      </c>
      <c r="D133" s="14">
        <v>43266</v>
      </c>
      <c r="E133" s="6">
        <v>12</v>
      </c>
      <c r="F133" t="str">
        <f>VLOOKUP(tbl_PEDIDOS[[#This Row],[id_CLIENTE]],tbl_CLIENTES[],3,0)</f>
        <v>Perú</v>
      </c>
      <c r="G133">
        <f>YEAR(tbl_PEDIDOS[[#This Row],[FECHA]])</f>
        <v>2018</v>
      </c>
      <c r="H133" t="str">
        <f>tbl_PEDIDOS[[#This Row],[id_PAIS]]&amp;tbl_PEDIDOS[[#This Row],[id_AÑO]]</f>
        <v>Perú2018</v>
      </c>
      <c r="I133" s="19">
        <f>VLOOKUP(tbl_PEDIDOS[[#This Row],[id_PAIS_AÑO]],tbl_DESCUENTOS[],4,0)</f>
        <v>0.05</v>
      </c>
      <c r="J133" s="28">
        <f>VLOOKUP(tbl_PEDIDOS[[#This Row],[id_PRODUCTO]],tbl_PRODUCTOS[],3,0)*(1-VLOOKUP(tbl_PEDIDOS[[#This Row],[id_PAIS_AÑO]],tbl_DESCUENTOS[],4,0))</f>
        <v>722</v>
      </c>
      <c r="K133" s="28">
        <f>tbl_PEDIDOS[[#This Row],[CANTIDAD]]*tbl_PEDIDOS[[#This Row],[Precio Unit]]</f>
        <v>8664</v>
      </c>
    </row>
    <row r="134" spans="1:11" x14ac:dyDescent="0.25">
      <c r="A134" s="6">
        <v>133</v>
      </c>
      <c r="B134" t="s">
        <v>54</v>
      </c>
      <c r="C134" t="s">
        <v>45</v>
      </c>
      <c r="D134" s="14">
        <v>43266</v>
      </c>
      <c r="E134" s="6">
        <v>24</v>
      </c>
      <c r="F134" t="str">
        <f>VLOOKUP(tbl_PEDIDOS[[#This Row],[id_CLIENTE]],tbl_CLIENTES[],3,0)</f>
        <v>Perú</v>
      </c>
      <c r="G134">
        <f>YEAR(tbl_PEDIDOS[[#This Row],[FECHA]])</f>
        <v>2018</v>
      </c>
      <c r="H134" t="str">
        <f>tbl_PEDIDOS[[#This Row],[id_PAIS]]&amp;tbl_PEDIDOS[[#This Row],[id_AÑO]]</f>
        <v>Perú2018</v>
      </c>
      <c r="I134" s="19">
        <f>VLOOKUP(tbl_PEDIDOS[[#This Row],[id_PAIS_AÑO]],tbl_DESCUENTOS[],4,0)</f>
        <v>0.05</v>
      </c>
      <c r="J134" s="28">
        <f>VLOOKUP(tbl_PEDIDOS[[#This Row],[id_PRODUCTO]],tbl_PRODUCTOS[],3,0)*(1-VLOOKUP(tbl_PEDIDOS[[#This Row],[id_PAIS_AÑO]],tbl_DESCUENTOS[],4,0))</f>
        <v>826.5</v>
      </c>
      <c r="K134" s="28">
        <f>tbl_PEDIDOS[[#This Row],[CANTIDAD]]*tbl_PEDIDOS[[#This Row],[Precio Unit]]</f>
        <v>19836</v>
      </c>
    </row>
    <row r="135" spans="1:11" x14ac:dyDescent="0.25">
      <c r="A135" s="6">
        <v>134</v>
      </c>
      <c r="B135" t="s">
        <v>54</v>
      </c>
      <c r="C135" t="s">
        <v>3</v>
      </c>
      <c r="D135" s="14">
        <v>43266</v>
      </c>
      <c r="E135" s="6">
        <v>12</v>
      </c>
      <c r="F135" t="str">
        <f>VLOOKUP(tbl_PEDIDOS[[#This Row],[id_CLIENTE]],tbl_CLIENTES[],3,0)</f>
        <v>Perú</v>
      </c>
      <c r="G135">
        <f>YEAR(tbl_PEDIDOS[[#This Row],[FECHA]])</f>
        <v>2018</v>
      </c>
      <c r="H135" t="str">
        <f>tbl_PEDIDOS[[#This Row],[id_PAIS]]&amp;tbl_PEDIDOS[[#This Row],[id_AÑO]]</f>
        <v>Perú2018</v>
      </c>
      <c r="I135" s="19">
        <f>VLOOKUP(tbl_PEDIDOS[[#This Row],[id_PAIS_AÑO]],tbl_DESCUENTOS[],4,0)</f>
        <v>0.05</v>
      </c>
      <c r="J135" s="28">
        <f>VLOOKUP(tbl_PEDIDOS[[#This Row],[id_PRODUCTO]],tbl_PRODUCTOS[],3,0)*(1-VLOOKUP(tbl_PEDIDOS[[#This Row],[id_PAIS_AÑO]],tbl_DESCUENTOS[],4,0))</f>
        <v>712.5</v>
      </c>
      <c r="K135" s="28">
        <f>tbl_PEDIDOS[[#This Row],[CANTIDAD]]*tbl_PEDIDOS[[#This Row],[Precio Unit]]</f>
        <v>8550</v>
      </c>
    </row>
    <row r="136" spans="1:11" x14ac:dyDescent="0.25">
      <c r="A136" s="6">
        <v>135</v>
      </c>
      <c r="B136" t="s">
        <v>55</v>
      </c>
      <c r="C136" t="s">
        <v>46</v>
      </c>
      <c r="D136" s="14">
        <v>43266</v>
      </c>
      <c r="E136" s="6">
        <v>24</v>
      </c>
      <c r="F136" t="str">
        <f>VLOOKUP(tbl_PEDIDOS[[#This Row],[id_CLIENTE]],tbl_CLIENTES[],3,0)</f>
        <v>Ecuador</v>
      </c>
      <c r="G136">
        <f>YEAR(tbl_PEDIDOS[[#This Row],[FECHA]])</f>
        <v>2018</v>
      </c>
      <c r="H136" t="str">
        <f>tbl_PEDIDOS[[#This Row],[id_PAIS]]&amp;tbl_PEDIDOS[[#This Row],[id_AÑO]]</f>
        <v>Ecuador2018</v>
      </c>
      <c r="I136" s="19">
        <f>VLOOKUP(tbl_PEDIDOS[[#This Row],[id_PAIS_AÑO]],tbl_DESCUENTOS[],4,0)</f>
        <v>0.28000000000000003</v>
      </c>
      <c r="J136" s="28">
        <f>VLOOKUP(tbl_PEDIDOS[[#This Row],[id_PRODUCTO]],tbl_PRODUCTOS[],3,0)*(1-VLOOKUP(tbl_PEDIDOS[[#This Row],[id_PAIS_AÑO]],tbl_DESCUENTOS[],4,0))</f>
        <v>489.59999999999997</v>
      </c>
      <c r="K136" s="28">
        <f>tbl_PEDIDOS[[#This Row],[CANTIDAD]]*tbl_PEDIDOS[[#This Row],[Precio Unit]]</f>
        <v>11750.4</v>
      </c>
    </row>
    <row r="137" spans="1:11" x14ac:dyDescent="0.25">
      <c r="A137" s="6">
        <v>136</v>
      </c>
      <c r="B137" t="s">
        <v>56</v>
      </c>
      <c r="C137" t="s">
        <v>46</v>
      </c>
      <c r="D137" s="14">
        <v>43266</v>
      </c>
      <c r="E137" s="6">
        <v>24</v>
      </c>
      <c r="F137" t="str">
        <f>VLOOKUP(tbl_PEDIDOS[[#This Row],[id_CLIENTE]],tbl_CLIENTES[],3,0)</f>
        <v>Argentina</v>
      </c>
      <c r="G137">
        <f>YEAR(tbl_PEDIDOS[[#This Row],[FECHA]])</f>
        <v>2018</v>
      </c>
      <c r="H137" t="str">
        <f>tbl_PEDIDOS[[#This Row],[id_PAIS]]&amp;tbl_PEDIDOS[[#This Row],[id_AÑO]]</f>
        <v>Argentina2018</v>
      </c>
      <c r="I137" s="19">
        <f>VLOOKUP(tbl_PEDIDOS[[#This Row],[id_PAIS_AÑO]],tbl_DESCUENTOS[],4,0)</f>
        <v>0.25</v>
      </c>
      <c r="J137" s="28">
        <f>VLOOKUP(tbl_PEDIDOS[[#This Row],[id_PRODUCTO]],tbl_PRODUCTOS[],3,0)*(1-VLOOKUP(tbl_PEDIDOS[[#This Row],[id_PAIS_AÑO]],tbl_DESCUENTOS[],4,0))</f>
        <v>510</v>
      </c>
      <c r="K137" s="28">
        <f>tbl_PEDIDOS[[#This Row],[CANTIDAD]]*tbl_PEDIDOS[[#This Row],[Precio Unit]]</f>
        <v>12240</v>
      </c>
    </row>
    <row r="138" spans="1:11" x14ac:dyDescent="0.25">
      <c r="A138" s="6">
        <v>137</v>
      </c>
      <c r="B138" t="s">
        <v>57</v>
      </c>
      <c r="C138" t="s">
        <v>4</v>
      </c>
      <c r="D138" s="14">
        <v>43266</v>
      </c>
      <c r="E138" s="6">
        <v>36</v>
      </c>
      <c r="F138" t="str">
        <f>VLOOKUP(tbl_PEDIDOS[[#This Row],[id_CLIENTE]],tbl_CLIENTES[],3,0)</f>
        <v>Colombia</v>
      </c>
      <c r="G138">
        <f>YEAR(tbl_PEDIDOS[[#This Row],[FECHA]])</f>
        <v>2018</v>
      </c>
      <c r="H138" t="str">
        <f>tbl_PEDIDOS[[#This Row],[id_PAIS]]&amp;tbl_PEDIDOS[[#This Row],[id_AÑO]]</f>
        <v>Colombia2018</v>
      </c>
      <c r="I138" s="19">
        <f>VLOOKUP(tbl_PEDIDOS[[#This Row],[id_PAIS_AÑO]],tbl_DESCUENTOS[],4,0)</f>
        <v>0.15</v>
      </c>
      <c r="J138" s="28">
        <f>VLOOKUP(tbl_PEDIDOS[[#This Row],[id_PRODUCTO]],tbl_PRODUCTOS[],3,0)*(1-VLOOKUP(tbl_PEDIDOS[[#This Row],[id_PAIS_AÑO]],tbl_DESCUENTOS[],4,0))</f>
        <v>833</v>
      </c>
      <c r="K138" s="28">
        <f>tbl_PEDIDOS[[#This Row],[CANTIDAD]]*tbl_PEDIDOS[[#This Row],[Precio Unit]]</f>
        <v>29988</v>
      </c>
    </row>
    <row r="139" spans="1:11" x14ac:dyDescent="0.25">
      <c r="A139" s="6">
        <v>138</v>
      </c>
      <c r="B139" t="s">
        <v>58</v>
      </c>
      <c r="C139" t="s">
        <v>6</v>
      </c>
      <c r="D139" s="14">
        <v>43266</v>
      </c>
      <c r="E139" s="6">
        <v>36</v>
      </c>
      <c r="F139" t="str">
        <f>VLOOKUP(tbl_PEDIDOS[[#This Row],[id_CLIENTE]],tbl_CLIENTES[],3,0)</f>
        <v>Chile</v>
      </c>
      <c r="G139">
        <f>YEAR(tbl_PEDIDOS[[#This Row],[FECHA]])</f>
        <v>2018</v>
      </c>
      <c r="H139" t="str">
        <f>tbl_PEDIDOS[[#This Row],[id_PAIS]]&amp;tbl_PEDIDOS[[#This Row],[id_AÑO]]</f>
        <v>Chile2018</v>
      </c>
      <c r="I139" s="19">
        <f>VLOOKUP(tbl_PEDIDOS[[#This Row],[id_PAIS_AÑO]],tbl_DESCUENTOS[],4,0)</f>
        <v>0.12</v>
      </c>
      <c r="J139" s="28">
        <f>VLOOKUP(tbl_PEDIDOS[[#This Row],[id_PRODUCTO]],tbl_PRODUCTOS[],3,0)*(1-VLOOKUP(tbl_PEDIDOS[[#This Row],[id_PAIS_AÑO]],tbl_DESCUENTOS[],4,0))</f>
        <v>739.2</v>
      </c>
      <c r="K139" s="28">
        <f>tbl_PEDIDOS[[#This Row],[CANTIDAD]]*tbl_PEDIDOS[[#This Row],[Precio Unit]]</f>
        <v>26611.200000000001</v>
      </c>
    </row>
    <row r="140" spans="1:11" x14ac:dyDescent="0.25">
      <c r="A140" s="6">
        <v>139</v>
      </c>
      <c r="B140" t="s">
        <v>58</v>
      </c>
      <c r="C140" t="s">
        <v>3</v>
      </c>
      <c r="D140" s="14">
        <v>43266</v>
      </c>
      <c r="E140" s="6">
        <v>24</v>
      </c>
      <c r="F140" t="str">
        <f>VLOOKUP(tbl_PEDIDOS[[#This Row],[id_CLIENTE]],tbl_CLIENTES[],3,0)</f>
        <v>Chile</v>
      </c>
      <c r="G140">
        <f>YEAR(tbl_PEDIDOS[[#This Row],[FECHA]])</f>
        <v>2018</v>
      </c>
      <c r="H140" t="str">
        <f>tbl_PEDIDOS[[#This Row],[id_PAIS]]&amp;tbl_PEDIDOS[[#This Row],[id_AÑO]]</f>
        <v>Chile2018</v>
      </c>
      <c r="I140" s="19">
        <f>VLOOKUP(tbl_PEDIDOS[[#This Row],[id_PAIS_AÑO]],tbl_DESCUENTOS[],4,0)</f>
        <v>0.12</v>
      </c>
      <c r="J140" s="28">
        <f>VLOOKUP(tbl_PEDIDOS[[#This Row],[id_PRODUCTO]],tbl_PRODUCTOS[],3,0)*(1-VLOOKUP(tbl_PEDIDOS[[#This Row],[id_PAIS_AÑO]],tbl_DESCUENTOS[],4,0))</f>
        <v>660</v>
      </c>
      <c r="K140" s="28">
        <f>tbl_PEDIDOS[[#This Row],[CANTIDAD]]*tbl_PEDIDOS[[#This Row],[Precio Unit]]</f>
        <v>15840</v>
      </c>
    </row>
    <row r="141" spans="1:11" x14ac:dyDescent="0.25">
      <c r="A141" s="6">
        <v>140</v>
      </c>
      <c r="B141" t="s">
        <v>52</v>
      </c>
      <c r="C141" t="s">
        <v>44</v>
      </c>
      <c r="D141" s="14">
        <v>43266</v>
      </c>
      <c r="E141" s="6">
        <v>12</v>
      </c>
      <c r="F141" t="str">
        <f>VLOOKUP(tbl_PEDIDOS[[#This Row],[id_CLIENTE]],tbl_CLIENTES[],3,0)</f>
        <v>Chile</v>
      </c>
      <c r="G141">
        <f>YEAR(tbl_PEDIDOS[[#This Row],[FECHA]])</f>
        <v>2018</v>
      </c>
      <c r="H141" t="str">
        <f>tbl_PEDIDOS[[#This Row],[id_PAIS]]&amp;tbl_PEDIDOS[[#This Row],[id_AÑO]]</f>
        <v>Chile2018</v>
      </c>
      <c r="I141" s="19">
        <f>VLOOKUP(tbl_PEDIDOS[[#This Row],[id_PAIS_AÑO]],tbl_DESCUENTOS[],4,0)</f>
        <v>0.12</v>
      </c>
      <c r="J141" s="28">
        <f>VLOOKUP(tbl_PEDIDOS[[#This Row],[id_PRODUCTO]],tbl_PRODUCTOS[],3,0)*(1-VLOOKUP(tbl_PEDIDOS[[#This Row],[id_PAIS_AÑO]],tbl_DESCUENTOS[],4,0))</f>
        <v>589.6</v>
      </c>
      <c r="K141" s="28">
        <f>tbl_PEDIDOS[[#This Row],[CANTIDAD]]*tbl_PEDIDOS[[#This Row],[Precio Unit]]</f>
        <v>7075.2000000000007</v>
      </c>
    </row>
    <row r="142" spans="1:11" x14ac:dyDescent="0.25">
      <c r="A142" s="6">
        <v>141</v>
      </c>
      <c r="B142" t="s">
        <v>52</v>
      </c>
      <c r="C142" t="s">
        <v>5</v>
      </c>
      <c r="D142" s="14">
        <v>43266</v>
      </c>
      <c r="E142" s="6">
        <v>24</v>
      </c>
      <c r="F142" t="str">
        <f>VLOOKUP(tbl_PEDIDOS[[#This Row],[id_CLIENTE]],tbl_CLIENTES[],3,0)</f>
        <v>Chile</v>
      </c>
      <c r="G142">
        <f>YEAR(tbl_PEDIDOS[[#This Row],[FECHA]])</f>
        <v>2018</v>
      </c>
      <c r="H142" t="str">
        <f>tbl_PEDIDOS[[#This Row],[id_PAIS]]&amp;tbl_PEDIDOS[[#This Row],[id_AÑO]]</f>
        <v>Chile2018</v>
      </c>
      <c r="I142" s="19">
        <f>VLOOKUP(tbl_PEDIDOS[[#This Row],[id_PAIS_AÑO]],tbl_DESCUENTOS[],4,0)</f>
        <v>0.12</v>
      </c>
      <c r="J142" s="28">
        <f>VLOOKUP(tbl_PEDIDOS[[#This Row],[id_PRODUCTO]],tbl_PRODUCTOS[],3,0)*(1-VLOOKUP(tbl_PEDIDOS[[#This Row],[id_PAIS_AÑO]],tbl_DESCUENTOS[],4,0))</f>
        <v>668.8</v>
      </c>
      <c r="K142" s="28">
        <f>tbl_PEDIDOS[[#This Row],[CANTIDAD]]*tbl_PEDIDOS[[#This Row],[Precio Unit]]</f>
        <v>16051.199999999999</v>
      </c>
    </row>
    <row r="143" spans="1:11" x14ac:dyDescent="0.25">
      <c r="A143" s="6">
        <v>142</v>
      </c>
      <c r="B143" t="s">
        <v>53</v>
      </c>
      <c r="C143" t="s">
        <v>7</v>
      </c>
      <c r="D143" s="14">
        <v>43296</v>
      </c>
      <c r="E143" s="6">
        <v>24</v>
      </c>
      <c r="F143" t="str">
        <f>VLOOKUP(tbl_PEDIDOS[[#This Row],[id_CLIENTE]],tbl_CLIENTES[],3,0)</f>
        <v>Uruguay</v>
      </c>
      <c r="G143">
        <f>YEAR(tbl_PEDIDOS[[#This Row],[FECHA]])</f>
        <v>2018</v>
      </c>
      <c r="H143" t="str">
        <f>tbl_PEDIDOS[[#This Row],[id_PAIS]]&amp;tbl_PEDIDOS[[#This Row],[id_AÑO]]</f>
        <v>Uruguay2018</v>
      </c>
      <c r="I143" s="19">
        <f>VLOOKUP(tbl_PEDIDOS[[#This Row],[id_PAIS_AÑO]],tbl_DESCUENTOS[],4,0)</f>
        <v>0.02</v>
      </c>
      <c r="J143" s="28">
        <f>VLOOKUP(tbl_PEDIDOS[[#This Row],[id_PRODUCTO]],tbl_PRODUCTOS[],3,0)*(1-VLOOKUP(tbl_PEDIDOS[[#This Row],[id_PAIS_AÑO]],tbl_DESCUENTOS[],4,0))</f>
        <v>744.8</v>
      </c>
      <c r="K143" s="28">
        <f>tbl_PEDIDOS[[#This Row],[CANTIDAD]]*tbl_PEDIDOS[[#This Row],[Precio Unit]]</f>
        <v>17875.199999999997</v>
      </c>
    </row>
    <row r="144" spans="1:11" x14ac:dyDescent="0.25">
      <c r="A144" s="6">
        <v>143</v>
      </c>
      <c r="B144" t="s">
        <v>54</v>
      </c>
      <c r="C144" t="s">
        <v>5</v>
      </c>
      <c r="D144" s="14">
        <v>43296</v>
      </c>
      <c r="E144" s="6">
        <v>18</v>
      </c>
      <c r="F144" t="str">
        <f>VLOOKUP(tbl_PEDIDOS[[#This Row],[id_CLIENTE]],tbl_CLIENTES[],3,0)</f>
        <v>Perú</v>
      </c>
      <c r="G144">
        <f>YEAR(tbl_PEDIDOS[[#This Row],[FECHA]])</f>
        <v>2018</v>
      </c>
      <c r="H144" t="str">
        <f>tbl_PEDIDOS[[#This Row],[id_PAIS]]&amp;tbl_PEDIDOS[[#This Row],[id_AÑO]]</f>
        <v>Perú2018</v>
      </c>
      <c r="I144" s="19">
        <f>VLOOKUP(tbl_PEDIDOS[[#This Row],[id_PAIS_AÑO]],tbl_DESCUENTOS[],4,0)</f>
        <v>0.05</v>
      </c>
      <c r="J144" s="28">
        <f>VLOOKUP(tbl_PEDIDOS[[#This Row],[id_PRODUCTO]],tbl_PRODUCTOS[],3,0)*(1-VLOOKUP(tbl_PEDIDOS[[#This Row],[id_PAIS_AÑO]],tbl_DESCUENTOS[],4,0))</f>
        <v>722</v>
      </c>
      <c r="K144" s="28">
        <f>tbl_PEDIDOS[[#This Row],[CANTIDAD]]*tbl_PEDIDOS[[#This Row],[Precio Unit]]</f>
        <v>12996</v>
      </c>
    </row>
    <row r="145" spans="1:11" x14ac:dyDescent="0.25">
      <c r="A145" s="6">
        <v>144</v>
      </c>
      <c r="B145" t="s">
        <v>51</v>
      </c>
      <c r="C145" t="s">
        <v>3</v>
      </c>
      <c r="D145" s="14">
        <v>43296</v>
      </c>
      <c r="E145" s="6">
        <v>24</v>
      </c>
      <c r="F145" t="str">
        <f>VLOOKUP(tbl_PEDIDOS[[#This Row],[id_CLIENTE]],tbl_CLIENTES[],3,0)</f>
        <v>Colombia</v>
      </c>
      <c r="G145">
        <f>YEAR(tbl_PEDIDOS[[#This Row],[FECHA]])</f>
        <v>2018</v>
      </c>
      <c r="H145" t="str">
        <f>tbl_PEDIDOS[[#This Row],[id_PAIS]]&amp;tbl_PEDIDOS[[#This Row],[id_AÑO]]</f>
        <v>Colombia2018</v>
      </c>
      <c r="I145" s="19">
        <f>VLOOKUP(tbl_PEDIDOS[[#This Row],[id_PAIS_AÑO]],tbl_DESCUENTOS[],4,0)</f>
        <v>0.15</v>
      </c>
      <c r="J145" s="28">
        <f>VLOOKUP(tbl_PEDIDOS[[#This Row],[id_PRODUCTO]],tbl_PRODUCTOS[],3,0)*(1-VLOOKUP(tbl_PEDIDOS[[#This Row],[id_PAIS_AÑO]],tbl_DESCUENTOS[],4,0))</f>
        <v>637.5</v>
      </c>
      <c r="K145" s="28">
        <f>tbl_PEDIDOS[[#This Row],[CANTIDAD]]*tbl_PEDIDOS[[#This Row],[Precio Unit]]</f>
        <v>15300</v>
      </c>
    </row>
    <row r="146" spans="1:11" x14ac:dyDescent="0.25">
      <c r="A146" s="6">
        <v>145</v>
      </c>
      <c r="B146" t="s">
        <v>51</v>
      </c>
      <c r="C146" t="s">
        <v>46</v>
      </c>
      <c r="D146" s="14">
        <v>43296</v>
      </c>
      <c r="E146" s="6">
        <v>12</v>
      </c>
      <c r="F146" t="str">
        <f>VLOOKUP(tbl_PEDIDOS[[#This Row],[id_CLIENTE]],tbl_CLIENTES[],3,0)</f>
        <v>Colombia</v>
      </c>
      <c r="G146">
        <f>YEAR(tbl_PEDIDOS[[#This Row],[FECHA]])</f>
        <v>2018</v>
      </c>
      <c r="H146" t="str">
        <f>tbl_PEDIDOS[[#This Row],[id_PAIS]]&amp;tbl_PEDIDOS[[#This Row],[id_AÑO]]</f>
        <v>Colombia2018</v>
      </c>
      <c r="I146" s="19">
        <f>VLOOKUP(tbl_PEDIDOS[[#This Row],[id_PAIS_AÑO]],tbl_DESCUENTOS[],4,0)</f>
        <v>0.15</v>
      </c>
      <c r="J146" s="28">
        <f>VLOOKUP(tbl_PEDIDOS[[#This Row],[id_PRODUCTO]],tbl_PRODUCTOS[],3,0)*(1-VLOOKUP(tbl_PEDIDOS[[#This Row],[id_PAIS_AÑO]],tbl_DESCUENTOS[],4,0))</f>
        <v>578</v>
      </c>
      <c r="K146" s="28">
        <f>tbl_PEDIDOS[[#This Row],[CANTIDAD]]*tbl_PEDIDOS[[#This Row],[Precio Unit]]</f>
        <v>6936</v>
      </c>
    </row>
    <row r="147" spans="1:11" x14ac:dyDescent="0.25">
      <c r="A147" s="6">
        <v>146</v>
      </c>
      <c r="B147" t="s">
        <v>52</v>
      </c>
      <c r="C147" t="s">
        <v>46</v>
      </c>
      <c r="D147" s="14">
        <v>43296</v>
      </c>
      <c r="E147" s="6">
        <v>24</v>
      </c>
      <c r="F147" t="str">
        <f>VLOOKUP(tbl_PEDIDOS[[#This Row],[id_CLIENTE]],tbl_CLIENTES[],3,0)</f>
        <v>Chile</v>
      </c>
      <c r="G147">
        <f>YEAR(tbl_PEDIDOS[[#This Row],[FECHA]])</f>
        <v>2018</v>
      </c>
      <c r="H147" t="str">
        <f>tbl_PEDIDOS[[#This Row],[id_PAIS]]&amp;tbl_PEDIDOS[[#This Row],[id_AÑO]]</f>
        <v>Chile2018</v>
      </c>
      <c r="I147" s="19">
        <f>VLOOKUP(tbl_PEDIDOS[[#This Row],[id_PAIS_AÑO]],tbl_DESCUENTOS[],4,0)</f>
        <v>0.12</v>
      </c>
      <c r="J147" s="28">
        <f>VLOOKUP(tbl_PEDIDOS[[#This Row],[id_PRODUCTO]],tbl_PRODUCTOS[],3,0)*(1-VLOOKUP(tbl_PEDIDOS[[#This Row],[id_PAIS_AÑO]],tbl_DESCUENTOS[],4,0))</f>
        <v>598.4</v>
      </c>
      <c r="K147" s="28">
        <f>tbl_PEDIDOS[[#This Row],[CANTIDAD]]*tbl_PEDIDOS[[#This Row],[Precio Unit]]</f>
        <v>14361.599999999999</v>
      </c>
    </row>
    <row r="148" spans="1:11" x14ac:dyDescent="0.25">
      <c r="A148" s="6">
        <v>147</v>
      </c>
      <c r="B148" t="s">
        <v>52</v>
      </c>
      <c r="C148" t="s">
        <v>4</v>
      </c>
      <c r="D148" s="14">
        <v>43296</v>
      </c>
      <c r="E148" s="6">
        <v>24</v>
      </c>
      <c r="F148" t="str">
        <f>VLOOKUP(tbl_PEDIDOS[[#This Row],[id_CLIENTE]],tbl_CLIENTES[],3,0)</f>
        <v>Chile</v>
      </c>
      <c r="G148">
        <f>YEAR(tbl_PEDIDOS[[#This Row],[FECHA]])</f>
        <v>2018</v>
      </c>
      <c r="H148" t="str">
        <f>tbl_PEDIDOS[[#This Row],[id_PAIS]]&amp;tbl_PEDIDOS[[#This Row],[id_AÑO]]</f>
        <v>Chile2018</v>
      </c>
      <c r="I148" s="19">
        <f>VLOOKUP(tbl_PEDIDOS[[#This Row],[id_PAIS_AÑO]],tbl_DESCUENTOS[],4,0)</f>
        <v>0.12</v>
      </c>
      <c r="J148" s="28">
        <f>VLOOKUP(tbl_PEDIDOS[[#This Row],[id_PRODUCTO]],tbl_PRODUCTOS[],3,0)*(1-VLOOKUP(tbl_PEDIDOS[[#This Row],[id_PAIS_AÑO]],tbl_DESCUENTOS[],4,0))</f>
        <v>862.4</v>
      </c>
      <c r="K148" s="28">
        <f>tbl_PEDIDOS[[#This Row],[CANTIDAD]]*tbl_PEDIDOS[[#This Row],[Precio Unit]]</f>
        <v>20697.599999999999</v>
      </c>
    </row>
    <row r="149" spans="1:11" x14ac:dyDescent="0.25">
      <c r="A149" s="6">
        <v>148</v>
      </c>
      <c r="B149" t="s">
        <v>52</v>
      </c>
      <c r="C149" t="s">
        <v>6</v>
      </c>
      <c r="D149" s="14">
        <v>43296</v>
      </c>
      <c r="E149" s="6">
        <v>36</v>
      </c>
      <c r="F149" t="str">
        <f>VLOOKUP(tbl_PEDIDOS[[#This Row],[id_CLIENTE]],tbl_CLIENTES[],3,0)</f>
        <v>Chile</v>
      </c>
      <c r="G149">
        <f>YEAR(tbl_PEDIDOS[[#This Row],[FECHA]])</f>
        <v>2018</v>
      </c>
      <c r="H149" t="str">
        <f>tbl_PEDIDOS[[#This Row],[id_PAIS]]&amp;tbl_PEDIDOS[[#This Row],[id_AÑO]]</f>
        <v>Chile2018</v>
      </c>
      <c r="I149" s="19">
        <f>VLOOKUP(tbl_PEDIDOS[[#This Row],[id_PAIS_AÑO]],tbl_DESCUENTOS[],4,0)</f>
        <v>0.12</v>
      </c>
      <c r="J149" s="28">
        <f>VLOOKUP(tbl_PEDIDOS[[#This Row],[id_PRODUCTO]],tbl_PRODUCTOS[],3,0)*(1-VLOOKUP(tbl_PEDIDOS[[#This Row],[id_PAIS_AÑO]],tbl_DESCUENTOS[],4,0))</f>
        <v>739.2</v>
      </c>
      <c r="K149" s="28">
        <f>tbl_PEDIDOS[[#This Row],[CANTIDAD]]*tbl_PEDIDOS[[#This Row],[Precio Unit]]</f>
        <v>26611.200000000001</v>
      </c>
    </row>
    <row r="150" spans="1:11" x14ac:dyDescent="0.25">
      <c r="A150" s="6">
        <v>149</v>
      </c>
      <c r="B150" t="s">
        <v>53</v>
      </c>
      <c r="C150" t="s">
        <v>3</v>
      </c>
      <c r="D150" s="14">
        <v>43296</v>
      </c>
      <c r="E150" s="6">
        <v>36</v>
      </c>
      <c r="F150" t="str">
        <f>VLOOKUP(tbl_PEDIDOS[[#This Row],[id_CLIENTE]],tbl_CLIENTES[],3,0)</f>
        <v>Uruguay</v>
      </c>
      <c r="G150">
        <f>YEAR(tbl_PEDIDOS[[#This Row],[FECHA]])</f>
        <v>2018</v>
      </c>
      <c r="H150" t="str">
        <f>tbl_PEDIDOS[[#This Row],[id_PAIS]]&amp;tbl_PEDIDOS[[#This Row],[id_AÑO]]</f>
        <v>Uruguay2018</v>
      </c>
      <c r="I150" s="19">
        <f>VLOOKUP(tbl_PEDIDOS[[#This Row],[id_PAIS_AÑO]],tbl_DESCUENTOS[],4,0)</f>
        <v>0.02</v>
      </c>
      <c r="J150" s="28">
        <f>VLOOKUP(tbl_PEDIDOS[[#This Row],[id_PRODUCTO]],tbl_PRODUCTOS[],3,0)*(1-VLOOKUP(tbl_PEDIDOS[[#This Row],[id_PAIS_AÑO]],tbl_DESCUENTOS[],4,0))</f>
        <v>735</v>
      </c>
      <c r="K150" s="28">
        <f>tbl_PEDIDOS[[#This Row],[CANTIDAD]]*tbl_PEDIDOS[[#This Row],[Precio Unit]]</f>
        <v>26460</v>
      </c>
    </row>
    <row r="151" spans="1:11" x14ac:dyDescent="0.25">
      <c r="A151" s="6">
        <v>150</v>
      </c>
      <c r="B151" t="s">
        <v>53</v>
      </c>
      <c r="C151" t="s">
        <v>4</v>
      </c>
      <c r="D151" s="14">
        <v>43296</v>
      </c>
      <c r="E151" s="6">
        <v>24</v>
      </c>
      <c r="F151" t="str">
        <f>VLOOKUP(tbl_PEDIDOS[[#This Row],[id_CLIENTE]],tbl_CLIENTES[],3,0)</f>
        <v>Uruguay</v>
      </c>
      <c r="G151">
        <f>YEAR(tbl_PEDIDOS[[#This Row],[FECHA]])</f>
        <v>2018</v>
      </c>
      <c r="H151" t="str">
        <f>tbl_PEDIDOS[[#This Row],[id_PAIS]]&amp;tbl_PEDIDOS[[#This Row],[id_AÑO]]</f>
        <v>Uruguay2018</v>
      </c>
      <c r="I151" s="19">
        <f>VLOOKUP(tbl_PEDIDOS[[#This Row],[id_PAIS_AÑO]],tbl_DESCUENTOS[],4,0)</f>
        <v>0.02</v>
      </c>
      <c r="J151" s="28">
        <f>VLOOKUP(tbl_PEDIDOS[[#This Row],[id_PRODUCTO]],tbl_PRODUCTOS[],3,0)*(1-VLOOKUP(tbl_PEDIDOS[[#This Row],[id_PAIS_AÑO]],tbl_DESCUENTOS[],4,0))</f>
        <v>960.4</v>
      </c>
      <c r="K151" s="28">
        <f>tbl_PEDIDOS[[#This Row],[CANTIDAD]]*tbl_PEDIDOS[[#This Row],[Precio Unit]]</f>
        <v>23049.599999999999</v>
      </c>
    </row>
    <row r="152" spans="1:11" x14ac:dyDescent="0.25">
      <c r="A152" s="6">
        <v>151</v>
      </c>
      <c r="B152" t="s">
        <v>54</v>
      </c>
      <c r="C152" t="s">
        <v>44</v>
      </c>
      <c r="D152" s="14">
        <v>43296</v>
      </c>
      <c r="E152" s="6">
        <v>18</v>
      </c>
      <c r="F152" t="str">
        <f>VLOOKUP(tbl_PEDIDOS[[#This Row],[id_CLIENTE]],tbl_CLIENTES[],3,0)</f>
        <v>Perú</v>
      </c>
      <c r="G152">
        <f>YEAR(tbl_PEDIDOS[[#This Row],[FECHA]])</f>
        <v>2018</v>
      </c>
      <c r="H152" t="str">
        <f>tbl_PEDIDOS[[#This Row],[id_PAIS]]&amp;tbl_PEDIDOS[[#This Row],[id_AÑO]]</f>
        <v>Perú2018</v>
      </c>
      <c r="I152" s="19">
        <f>VLOOKUP(tbl_PEDIDOS[[#This Row],[id_PAIS_AÑO]],tbl_DESCUENTOS[],4,0)</f>
        <v>0.05</v>
      </c>
      <c r="J152" s="28">
        <f>VLOOKUP(tbl_PEDIDOS[[#This Row],[id_PRODUCTO]],tbl_PRODUCTOS[],3,0)*(1-VLOOKUP(tbl_PEDIDOS[[#This Row],[id_PAIS_AÑO]],tbl_DESCUENTOS[],4,0))</f>
        <v>636.5</v>
      </c>
      <c r="K152" s="28">
        <f>tbl_PEDIDOS[[#This Row],[CANTIDAD]]*tbl_PEDIDOS[[#This Row],[Precio Unit]]</f>
        <v>11457</v>
      </c>
    </row>
    <row r="153" spans="1:11" x14ac:dyDescent="0.25">
      <c r="A153" s="6">
        <v>152</v>
      </c>
      <c r="B153" t="s">
        <v>55</v>
      </c>
      <c r="C153" t="s">
        <v>7</v>
      </c>
      <c r="D153" s="14">
        <v>43296</v>
      </c>
      <c r="E153" s="6">
        <v>18</v>
      </c>
      <c r="F153" t="str">
        <f>VLOOKUP(tbl_PEDIDOS[[#This Row],[id_CLIENTE]],tbl_CLIENTES[],3,0)</f>
        <v>Ecuador</v>
      </c>
      <c r="G153">
        <f>YEAR(tbl_PEDIDOS[[#This Row],[FECHA]])</f>
        <v>2018</v>
      </c>
      <c r="H153" t="str">
        <f>tbl_PEDIDOS[[#This Row],[id_PAIS]]&amp;tbl_PEDIDOS[[#This Row],[id_AÑO]]</f>
        <v>Ecuador2018</v>
      </c>
      <c r="I153" s="19">
        <f>VLOOKUP(tbl_PEDIDOS[[#This Row],[id_PAIS_AÑO]],tbl_DESCUENTOS[],4,0)</f>
        <v>0.28000000000000003</v>
      </c>
      <c r="J153" s="28">
        <f>VLOOKUP(tbl_PEDIDOS[[#This Row],[id_PRODUCTO]],tbl_PRODUCTOS[],3,0)*(1-VLOOKUP(tbl_PEDIDOS[[#This Row],[id_PAIS_AÑO]],tbl_DESCUENTOS[],4,0))</f>
        <v>547.19999999999993</v>
      </c>
      <c r="K153" s="28">
        <f>tbl_PEDIDOS[[#This Row],[CANTIDAD]]*tbl_PEDIDOS[[#This Row],[Precio Unit]]</f>
        <v>9849.5999999999985</v>
      </c>
    </row>
    <row r="154" spans="1:11" x14ac:dyDescent="0.25">
      <c r="A154" s="6">
        <v>153</v>
      </c>
      <c r="B154" t="s">
        <v>56</v>
      </c>
      <c r="C154" t="s">
        <v>3</v>
      </c>
      <c r="D154" s="14">
        <v>43296</v>
      </c>
      <c r="E154" s="6">
        <v>24</v>
      </c>
      <c r="F154" t="str">
        <f>VLOOKUP(tbl_PEDIDOS[[#This Row],[id_CLIENTE]],tbl_CLIENTES[],3,0)</f>
        <v>Argentina</v>
      </c>
      <c r="G154">
        <f>YEAR(tbl_PEDIDOS[[#This Row],[FECHA]])</f>
        <v>2018</v>
      </c>
      <c r="H154" t="str">
        <f>tbl_PEDIDOS[[#This Row],[id_PAIS]]&amp;tbl_PEDIDOS[[#This Row],[id_AÑO]]</f>
        <v>Argentina2018</v>
      </c>
      <c r="I154" s="19">
        <f>VLOOKUP(tbl_PEDIDOS[[#This Row],[id_PAIS_AÑO]],tbl_DESCUENTOS[],4,0)</f>
        <v>0.25</v>
      </c>
      <c r="J154" s="28">
        <f>VLOOKUP(tbl_PEDIDOS[[#This Row],[id_PRODUCTO]],tbl_PRODUCTOS[],3,0)*(1-VLOOKUP(tbl_PEDIDOS[[#This Row],[id_PAIS_AÑO]],tbl_DESCUENTOS[],4,0))</f>
        <v>562.5</v>
      </c>
      <c r="K154" s="28">
        <f>tbl_PEDIDOS[[#This Row],[CANTIDAD]]*tbl_PEDIDOS[[#This Row],[Precio Unit]]</f>
        <v>13500</v>
      </c>
    </row>
    <row r="155" spans="1:11" x14ac:dyDescent="0.25">
      <c r="A155" s="6">
        <v>154</v>
      </c>
      <c r="B155" t="s">
        <v>57</v>
      </c>
      <c r="C155" t="s">
        <v>4</v>
      </c>
      <c r="D155" s="14">
        <v>43296</v>
      </c>
      <c r="E155" s="6">
        <v>12</v>
      </c>
      <c r="F155" t="str">
        <f>VLOOKUP(tbl_PEDIDOS[[#This Row],[id_CLIENTE]],tbl_CLIENTES[],3,0)</f>
        <v>Colombia</v>
      </c>
      <c r="G155">
        <f>YEAR(tbl_PEDIDOS[[#This Row],[FECHA]])</f>
        <v>2018</v>
      </c>
      <c r="H155" t="str">
        <f>tbl_PEDIDOS[[#This Row],[id_PAIS]]&amp;tbl_PEDIDOS[[#This Row],[id_AÑO]]</f>
        <v>Colombia2018</v>
      </c>
      <c r="I155" s="19">
        <f>VLOOKUP(tbl_PEDIDOS[[#This Row],[id_PAIS_AÑO]],tbl_DESCUENTOS[],4,0)</f>
        <v>0.15</v>
      </c>
      <c r="J155" s="28">
        <f>VLOOKUP(tbl_PEDIDOS[[#This Row],[id_PRODUCTO]],tbl_PRODUCTOS[],3,0)*(1-VLOOKUP(tbl_PEDIDOS[[#This Row],[id_PAIS_AÑO]],tbl_DESCUENTOS[],4,0))</f>
        <v>833</v>
      </c>
      <c r="K155" s="28">
        <f>tbl_PEDIDOS[[#This Row],[CANTIDAD]]*tbl_PEDIDOS[[#This Row],[Precio Unit]]</f>
        <v>9996</v>
      </c>
    </row>
    <row r="156" spans="1:11" x14ac:dyDescent="0.25">
      <c r="A156" s="6">
        <v>155</v>
      </c>
      <c r="B156" t="s">
        <v>58</v>
      </c>
      <c r="C156" t="s">
        <v>44</v>
      </c>
      <c r="D156" s="14">
        <v>43296</v>
      </c>
      <c r="E156" s="6">
        <v>24</v>
      </c>
      <c r="F156" t="str">
        <f>VLOOKUP(tbl_PEDIDOS[[#This Row],[id_CLIENTE]],tbl_CLIENTES[],3,0)</f>
        <v>Chile</v>
      </c>
      <c r="G156">
        <f>YEAR(tbl_PEDIDOS[[#This Row],[FECHA]])</f>
        <v>2018</v>
      </c>
      <c r="H156" t="str">
        <f>tbl_PEDIDOS[[#This Row],[id_PAIS]]&amp;tbl_PEDIDOS[[#This Row],[id_AÑO]]</f>
        <v>Chile2018</v>
      </c>
      <c r="I156" s="19">
        <f>VLOOKUP(tbl_PEDIDOS[[#This Row],[id_PAIS_AÑO]],tbl_DESCUENTOS[],4,0)</f>
        <v>0.12</v>
      </c>
      <c r="J156" s="28">
        <f>VLOOKUP(tbl_PEDIDOS[[#This Row],[id_PRODUCTO]],tbl_PRODUCTOS[],3,0)*(1-VLOOKUP(tbl_PEDIDOS[[#This Row],[id_PAIS_AÑO]],tbl_DESCUENTOS[],4,0))</f>
        <v>589.6</v>
      </c>
      <c r="K156" s="28">
        <f>tbl_PEDIDOS[[#This Row],[CANTIDAD]]*tbl_PEDIDOS[[#This Row],[Precio Unit]]</f>
        <v>14150.400000000001</v>
      </c>
    </row>
    <row r="157" spans="1:11" x14ac:dyDescent="0.25">
      <c r="A157" s="6">
        <v>156</v>
      </c>
      <c r="B157" t="s">
        <v>58</v>
      </c>
      <c r="C157" t="s">
        <v>5</v>
      </c>
      <c r="D157" s="14">
        <v>43296</v>
      </c>
      <c r="E157" s="6">
        <v>24</v>
      </c>
      <c r="F157" t="str">
        <f>VLOOKUP(tbl_PEDIDOS[[#This Row],[id_CLIENTE]],tbl_CLIENTES[],3,0)</f>
        <v>Chile</v>
      </c>
      <c r="G157">
        <f>YEAR(tbl_PEDIDOS[[#This Row],[FECHA]])</f>
        <v>2018</v>
      </c>
      <c r="H157" t="str">
        <f>tbl_PEDIDOS[[#This Row],[id_PAIS]]&amp;tbl_PEDIDOS[[#This Row],[id_AÑO]]</f>
        <v>Chile2018</v>
      </c>
      <c r="I157" s="19">
        <f>VLOOKUP(tbl_PEDIDOS[[#This Row],[id_PAIS_AÑO]],tbl_DESCUENTOS[],4,0)</f>
        <v>0.12</v>
      </c>
      <c r="J157" s="28">
        <f>VLOOKUP(tbl_PEDIDOS[[#This Row],[id_PRODUCTO]],tbl_PRODUCTOS[],3,0)*(1-VLOOKUP(tbl_PEDIDOS[[#This Row],[id_PAIS_AÑO]],tbl_DESCUENTOS[],4,0))</f>
        <v>668.8</v>
      </c>
      <c r="K157" s="28">
        <f>tbl_PEDIDOS[[#This Row],[CANTIDAD]]*tbl_PEDIDOS[[#This Row],[Precio Unit]]</f>
        <v>16051.199999999999</v>
      </c>
    </row>
    <row r="158" spans="1:11" x14ac:dyDescent="0.25">
      <c r="A158" s="6">
        <v>157</v>
      </c>
      <c r="B158" t="s">
        <v>53</v>
      </c>
      <c r="C158" t="s">
        <v>6</v>
      </c>
      <c r="D158" s="14">
        <v>43296</v>
      </c>
      <c r="E158" s="6">
        <v>36</v>
      </c>
      <c r="F158" t="str">
        <f>VLOOKUP(tbl_PEDIDOS[[#This Row],[id_CLIENTE]],tbl_CLIENTES[],3,0)</f>
        <v>Uruguay</v>
      </c>
      <c r="G158">
        <f>YEAR(tbl_PEDIDOS[[#This Row],[FECHA]])</f>
        <v>2018</v>
      </c>
      <c r="H158" t="str">
        <f>tbl_PEDIDOS[[#This Row],[id_PAIS]]&amp;tbl_PEDIDOS[[#This Row],[id_AÑO]]</f>
        <v>Uruguay2018</v>
      </c>
      <c r="I158" s="19">
        <f>VLOOKUP(tbl_PEDIDOS[[#This Row],[id_PAIS_AÑO]],tbl_DESCUENTOS[],4,0)</f>
        <v>0.02</v>
      </c>
      <c r="J158" s="28">
        <f>VLOOKUP(tbl_PEDIDOS[[#This Row],[id_PRODUCTO]],tbl_PRODUCTOS[],3,0)*(1-VLOOKUP(tbl_PEDIDOS[[#This Row],[id_PAIS_AÑO]],tbl_DESCUENTOS[],4,0))</f>
        <v>823.19999999999993</v>
      </c>
      <c r="K158" s="28">
        <f>tbl_PEDIDOS[[#This Row],[CANTIDAD]]*tbl_PEDIDOS[[#This Row],[Precio Unit]]</f>
        <v>29635.199999999997</v>
      </c>
    </row>
    <row r="159" spans="1:11" x14ac:dyDescent="0.25">
      <c r="A159" s="6">
        <v>158</v>
      </c>
      <c r="B159" t="s">
        <v>52</v>
      </c>
      <c r="C159" t="s">
        <v>45</v>
      </c>
      <c r="D159" s="14">
        <v>43296</v>
      </c>
      <c r="E159" s="6">
        <v>36</v>
      </c>
      <c r="F159" t="str">
        <f>VLOOKUP(tbl_PEDIDOS[[#This Row],[id_CLIENTE]],tbl_CLIENTES[],3,0)</f>
        <v>Chile</v>
      </c>
      <c r="G159">
        <f>YEAR(tbl_PEDIDOS[[#This Row],[FECHA]])</f>
        <v>2018</v>
      </c>
      <c r="H159" t="str">
        <f>tbl_PEDIDOS[[#This Row],[id_PAIS]]&amp;tbl_PEDIDOS[[#This Row],[id_AÑO]]</f>
        <v>Chile2018</v>
      </c>
      <c r="I159" s="19">
        <f>VLOOKUP(tbl_PEDIDOS[[#This Row],[id_PAIS_AÑO]],tbl_DESCUENTOS[],4,0)</f>
        <v>0.12</v>
      </c>
      <c r="J159" s="28">
        <f>VLOOKUP(tbl_PEDIDOS[[#This Row],[id_PRODUCTO]],tbl_PRODUCTOS[],3,0)*(1-VLOOKUP(tbl_PEDIDOS[[#This Row],[id_PAIS_AÑO]],tbl_DESCUENTOS[],4,0))</f>
        <v>765.6</v>
      </c>
      <c r="K159" s="28">
        <f>tbl_PEDIDOS[[#This Row],[CANTIDAD]]*tbl_PEDIDOS[[#This Row],[Precio Unit]]</f>
        <v>27561.600000000002</v>
      </c>
    </row>
    <row r="160" spans="1:11" x14ac:dyDescent="0.25">
      <c r="A160" s="6">
        <v>159</v>
      </c>
      <c r="B160" t="s">
        <v>52</v>
      </c>
      <c r="C160" t="s">
        <v>3</v>
      </c>
      <c r="D160" s="14">
        <v>43296</v>
      </c>
      <c r="E160" s="6">
        <v>24</v>
      </c>
      <c r="F160" t="str">
        <f>VLOOKUP(tbl_PEDIDOS[[#This Row],[id_CLIENTE]],tbl_CLIENTES[],3,0)</f>
        <v>Chile</v>
      </c>
      <c r="G160">
        <f>YEAR(tbl_PEDIDOS[[#This Row],[FECHA]])</f>
        <v>2018</v>
      </c>
      <c r="H160" t="str">
        <f>tbl_PEDIDOS[[#This Row],[id_PAIS]]&amp;tbl_PEDIDOS[[#This Row],[id_AÑO]]</f>
        <v>Chile2018</v>
      </c>
      <c r="I160" s="19">
        <f>VLOOKUP(tbl_PEDIDOS[[#This Row],[id_PAIS_AÑO]],tbl_DESCUENTOS[],4,0)</f>
        <v>0.12</v>
      </c>
      <c r="J160" s="28">
        <f>VLOOKUP(tbl_PEDIDOS[[#This Row],[id_PRODUCTO]],tbl_PRODUCTOS[],3,0)*(1-VLOOKUP(tbl_PEDIDOS[[#This Row],[id_PAIS_AÑO]],tbl_DESCUENTOS[],4,0))</f>
        <v>660</v>
      </c>
      <c r="K160" s="28">
        <f>tbl_PEDIDOS[[#This Row],[CANTIDAD]]*tbl_PEDIDOS[[#This Row],[Precio Unit]]</f>
        <v>15840</v>
      </c>
    </row>
    <row r="161" spans="1:11" x14ac:dyDescent="0.25">
      <c r="A161" s="6">
        <v>160</v>
      </c>
      <c r="B161" t="s">
        <v>53</v>
      </c>
      <c r="C161" t="s">
        <v>46</v>
      </c>
      <c r="D161" s="14">
        <v>43296</v>
      </c>
      <c r="E161" s="6">
        <v>24</v>
      </c>
      <c r="F161" t="str">
        <f>VLOOKUP(tbl_PEDIDOS[[#This Row],[id_CLIENTE]],tbl_CLIENTES[],3,0)</f>
        <v>Uruguay</v>
      </c>
      <c r="G161">
        <f>YEAR(tbl_PEDIDOS[[#This Row],[FECHA]])</f>
        <v>2018</v>
      </c>
      <c r="H161" t="str">
        <f>tbl_PEDIDOS[[#This Row],[id_PAIS]]&amp;tbl_PEDIDOS[[#This Row],[id_AÑO]]</f>
        <v>Uruguay2018</v>
      </c>
      <c r="I161" s="19">
        <f>VLOOKUP(tbl_PEDIDOS[[#This Row],[id_PAIS_AÑO]],tbl_DESCUENTOS[],4,0)</f>
        <v>0.02</v>
      </c>
      <c r="J161" s="28">
        <f>VLOOKUP(tbl_PEDIDOS[[#This Row],[id_PRODUCTO]],tbl_PRODUCTOS[],3,0)*(1-VLOOKUP(tbl_PEDIDOS[[#This Row],[id_PAIS_AÑO]],tbl_DESCUENTOS[],4,0))</f>
        <v>666.4</v>
      </c>
      <c r="K161" s="28">
        <f>tbl_PEDIDOS[[#This Row],[CANTIDAD]]*tbl_PEDIDOS[[#This Row],[Precio Unit]]</f>
        <v>15993.599999999999</v>
      </c>
    </row>
    <row r="162" spans="1:11" x14ac:dyDescent="0.25">
      <c r="A162" s="6">
        <v>161</v>
      </c>
      <c r="B162" t="s">
        <v>54</v>
      </c>
      <c r="C162" t="s">
        <v>6</v>
      </c>
      <c r="D162" s="14">
        <v>43296</v>
      </c>
      <c r="E162" s="6">
        <v>24</v>
      </c>
      <c r="F162" t="str">
        <f>VLOOKUP(tbl_PEDIDOS[[#This Row],[id_CLIENTE]],tbl_CLIENTES[],3,0)</f>
        <v>Perú</v>
      </c>
      <c r="G162">
        <f>YEAR(tbl_PEDIDOS[[#This Row],[FECHA]])</f>
        <v>2018</v>
      </c>
      <c r="H162" t="str">
        <f>tbl_PEDIDOS[[#This Row],[id_PAIS]]&amp;tbl_PEDIDOS[[#This Row],[id_AÑO]]</f>
        <v>Perú2018</v>
      </c>
      <c r="I162" s="19">
        <f>VLOOKUP(tbl_PEDIDOS[[#This Row],[id_PAIS_AÑO]],tbl_DESCUENTOS[],4,0)</f>
        <v>0.05</v>
      </c>
      <c r="J162" s="28">
        <f>VLOOKUP(tbl_PEDIDOS[[#This Row],[id_PRODUCTO]],tbl_PRODUCTOS[],3,0)*(1-VLOOKUP(tbl_PEDIDOS[[#This Row],[id_PAIS_AÑO]],tbl_DESCUENTOS[],4,0))</f>
        <v>798</v>
      </c>
      <c r="K162" s="28">
        <f>tbl_PEDIDOS[[#This Row],[CANTIDAD]]*tbl_PEDIDOS[[#This Row],[Precio Unit]]</f>
        <v>19152</v>
      </c>
    </row>
    <row r="163" spans="1:11" x14ac:dyDescent="0.25">
      <c r="A163" s="6">
        <v>162</v>
      </c>
      <c r="B163" t="s">
        <v>52</v>
      </c>
      <c r="C163" t="s">
        <v>7</v>
      </c>
      <c r="D163" s="14">
        <v>43327</v>
      </c>
      <c r="E163" s="6">
        <v>18</v>
      </c>
      <c r="F163" t="str">
        <f>VLOOKUP(tbl_PEDIDOS[[#This Row],[id_CLIENTE]],tbl_CLIENTES[],3,0)</f>
        <v>Chile</v>
      </c>
      <c r="G163">
        <f>YEAR(tbl_PEDIDOS[[#This Row],[FECHA]])</f>
        <v>2018</v>
      </c>
      <c r="H163" t="str">
        <f>tbl_PEDIDOS[[#This Row],[id_PAIS]]&amp;tbl_PEDIDOS[[#This Row],[id_AÑO]]</f>
        <v>Chile2018</v>
      </c>
      <c r="I163" s="19">
        <f>VLOOKUP(tbl_PEDIDOS[[#This Row],[id_PAIS_AÑO]],tbl_DESCUENTOS[],4,0)</f>
        <v>0.12</v>
      </c>
      <c r="J163" s="28">
        <f>VLOOKUP(tbl_PEDIDOS[[#This Row],[id_PRODUCTO]],tbl_PRODUCTOS[],3,0)*(1-VLOOKUP(tbl_PEDIDOS[[#This Row],[id_PAIS_AÑO]],tbl_DESCUENTOS[],4,0))</f>
        <v>668.8</v>
      </c>
      <c r="K163" s="28">
        <f>tbl_PEDIDOS[[#This Row],[CANTIDAD]]*tbl_PEDIDOS[[#This Row],[Precio Unit]]</f>
        <v>12038.4</v>
      </c>
    </row>
    <row r="164" spans="1:11" x14ac:dyDescent="0.25">
      <c r="A164" s="6">
        <v>163</v>
      </c>
      <c r="B164" t="s">
        <v>52</v>
      </c>
      <c r="C164" t="s">
        <v>4</v>
      </c>
      <c r="D164" s="14">
        <v>43327</v>
      </c>
      <c r="E164" s="6">
        <v>24</v>
      </c>
      <c r="F164" t="str">
        <f>VLOOKUP(tbl_PEDIDOS[[#This Row],[id_CLIENTE]],tbl_CLIENTES[],3,0)</f>
        <v>Chile</v>
      </c>
      <c r="G164">
        <f>YEAR(tbl_PEDIDOS[[#This Row],[FECHA]])</f>
        <v>2018</v>
      </c>
      <c r="H164" t="str">
        <f>tbl_PEDIDOS[[#This Row],[id_PAIS]]&amp;tbl_PEDIDOS[[#This Row],[id_AÑO]]</f>
        <v>Chile2018</v>
      </c>
      <c r="I164" s="19">
        <f>VLOOKUP(tbl_PEDIDOS[[#This Row],[id_PAIS_AÑO]],tbl_DESCUENTOS[],4,0)</f>
        <v>0.12</v>
      </c>
      <c r="J164" s="28">
        <f>VLOOKUP(tbl_PEDIDOS[[#This Row],[id_PRODUCTO]],tbl_PRODUCTOS[],3,0)*(1-VLOOKUP(tbl_PEDIDOS[[#This Row],[id_PAIS_AÑO]],tbl_DESCUENTOS[],4,0))</f>
        <v>862.4</v>
      </c>
      <c r="K164" s="28">
        <f>tbl_PEDIDOS[[#This Row],[CANTIDAD]]*tbl_PEDIDOS[[#This Row],[Precio Unit]]</f>
        <v>20697.599999999999</v>
      </c>
    </row>
    <row r="165" spans="1:11" x14ac:dyDescent="0.25">
      <c r="A165" s="6">
        <v>164</v>
      </c>
      <c r="B165" t="s">
        <v>53</v>
      </c>
      <c r="C165" t="s">
        <v>44</v>
      </c>
      <c r="D165" s="14">
        <v>43327</v>
      </c>
      <c r="E165" s="6">
        <v>12</v>
      </c>
      <c r="F165" t="str">
        <f>VLOOKUP(tbl_PEDIDOS[[#This Row],[id_CLIENTE]],tbl_CLIENTES[],3,0)</f>
        <v>Uruguay</v>
      </c>
      <c r="G165">
        <f>YEAR(tbl_PEDIDOS[[#This Row],[FECHA]])</f>
        <v>2018</v>
      </c>
      <c r="H165" t="str">
        <f>tbl_PEDIDOS[[#This Row],[id_PAIS]]&amp;tbl_PEDIDOS[[#This Row],[id_AÑO]]</f>
        <v>Uruguay2018</v>
      </c>
      <c r="I165" s="19">
        <f>VLOOKUP(tbl_PEDIDOS[[#This Row],[id_PAIS_AÑO]],tbl_DESCUENTOS[],4,0)</f>
        <v>0.02</v>
      </c>
      <c r="J165" s="28">
        <f>VLOOKUP(tbl_PEDIDOS[[#This Row],[id_PRODUCTO]],tbl_PRODUCTOS[],3,0)*(1-VLOOKUP(tbl_PEDIDOS[[#This Row],[id_PAIS_AÑO]],tbl_DESCUENTOS[],4,0))</f>
        <v>656.6</v>
      </c>
      <c r="K165" s="28">
        <f>tbl_PEDIDOS[[#This Row],[CANTIDAD]]*tbl_PEDIDOS[[#This Row],[Precio Unit]]</f>
        <v>7879.2000000000007</v>
      </c>
    </row>
    <row r="166" spans="1:11" x14ac:dyDescent="0.25">
      <c r="A166" s="6">
        <v>165</v>
      </c>
      <c r="B166" t="s">
        <v>53</v>
      </c>
      <c r="C166" t="s">
        <v>5</v>
      </c>
      <c r="D166" s="14">
        <v>43327</v>
      </c>
      <c r="E166" s="6">
        <v>24</v>
      </c>
      <c r="F166" t="str">
        <f>VLOOKUP(tbl_PEDIDOS[[#This Row],[id_CLIENTE]],tbl_CLIENTES[],3,0)</f>
        <v>Uruguay</v>
      </c>
      <c r="G166">
        <f>YEAR(tbl_PEDIDOS[[#This Row],[FECHA]])</f>
        <v>2018</v>
      </c>
      <c r="H166" t="str">
        <f>tbl_PEDIDOS[[#This Row],[id_PAIS]]&amp;tbl_PEDIDOS[[#This Row],[id_AÑO]]</f>
        <v>Uruguay2018</v>
      </c>
      <c r="I166" s="19">
        <f>VLOOKUP(tbl_PEDIDOS[[#This Row],[id_PAIS_AÑO]],tbl_DESCUENTOS[],4,0)</f>
        <v>0.02</v>
      </c>
      <c r="J166" s="28">
        <f>VLOOKUP(tbl_PEDIDOS[[#This Row],[id_PRODUCTO]],tbl_PRODUCTOS[],3,0)*(1-VLOOKUP(tbl_PEDIDOS[[#This Row],[id_PAIS_AÑO]],tbl_DESCUENTOS[],4,0))</f>
        <v>744.8</v>
      </c>
      <c r="K166" s="28">
        <f>tbl_PEDIDOS[[#This Row],[CANTIDAD]]*tbl_PEDIDOS[[#This Row],[Precio Unit]]</f>
        <v>17875.199999999997</v>
      </c>
    </row>
    <row r="167" spans="1:11" x14ac:dyDescent="0.25">
      <c r="A167" s="6">
        <v>166</v>
      </c>
      <c r="B167" t="s">
        <v>54</v>
      </c>
      <c r="C167" t="s">
        <v>6</v>
      </c>
      <c r="D167" s="14">
        <v>43327</v>
      </c>
      <c r="E167" s="6">
        <v>24</v>
      </c>
      <c r="F167" t="str">
        <f>VLOOKUP(tbl_PEDIDOS[[#This Row],[id_CLIENTE]],tbl_CLIENTES[],3,0)</f>
        <v>Perú</v>
      </c>
      <c r="G167">
        <f>YEAR(tbl_PEDIDOS[[#This Row],[FECHA]])</f>
        <v>2018</v>
      </c>
      <c r="H167" t="str">
        <f>tbl_PEDIDOS[[#This Row],[id_PAIS]]&amp;tbl_PEDIDOS[[#This Row],[id_AÑO]]</f>
        <v>Perú2018</v>
      </c>
      <c r="I167" s="19">
        <f>VLOOKUP(tbl_PEDIDOS[[#This Row],[id_PAIS_AÑO]],tbl_DESCUENTOS[],4,0)</f>
        <v>0.05</v>
      </c>
      <c r="J167" s="28">
        <f>VLOOKUP(tbl_PEDIDOS[[#This Row],[id_PRODUCTO]],tbl_PRODUCTOS[],3,0)*(1-VLOOKUP(tbl_PEDIDOS[[#This Row],[id_PAIS_AÑO]],tbl_DESCUENTOS[],4,0))</f>
        <v>798</v>
      </c>
      <c r="K167" s="28">
        <f>tbl_PEDIDOS[[#This Row],[CANTIDAD]]*tbl_PEDIDOS[[#This Row],[Precio Unit]]</f>
        <v>19152</v>
      </c>
    </row>
    <row r="168" spans="1:11" x14ac:dyDescent="0.25">
      <c r="A168" s="6">
        <v>167</v>
      </c>
      <c r="B168" t="s">
        <v>54</v>
      </c>
      <c r="C168" t="s">
        <v>45</v>
      </c>
      <c r="D168" s="14">
        <v>43327</v>
      </c>
      <c r="E168" s="6">
        <v>36</v>
      </c>
      <c r="F168" t="str">
        <f>VLOOKUP(tbl_PEDIDOS[[#This Row],[id_CLIENTE]],tbl_CLIENTES[],3,0)</f>
        <v>Perú</v>
      </c>
      <c r="G168">
        <f>YEAR(tbl_PEDIDOS[[#This Row],[FECHA]])</f>
        <v>2018</v>
      </c>
      <c r="H168" t="str">
        <f>tbl_PEDIDOS[[#This Row],[id_PAIS]]&amp;tbl_PEDIDOS[[#This Row],[id_AÑO]]</f>
        <v>Perú2018</v>
      </c>
      <c r="I168" s="19">
        <f>VLOOKUP(tbl_PEDIDOS[[#This Row],[id_PAIS_AÑO]],tbl_DESCUENTOS[],4,0)</f>
        <v>0.05</v>
      </c>
      <c r="J168" s="28">
        <f>VLOOKUP(tbl_PEDIDOS[[#This Row],[id_PRODUCTO]],tbl_PRODUCTOS[],3,0)*(1-VLOOKUP(tbl_PEDIDOS[[#This Row],[id_PAIS_AÑO]],tbl_DESCUENTOS[],4,0))</f>
        <v>826.5</v>
      </c>
      <c r="K168" s="28">
        <f>tbl_PEDIDOS[[#This Row],[CANTIDAD]]*tbl_PEDIDOS[[#This Row],[Precio Unit]]</f>
        <v>29754</v>
      </c>
    </row>
    <row r="169" spans="1:11" x14ac:dyDescent="0.25">
      <c r="A169" s="6">
        <v>168</v>
      </c>
      <c r="B169" t="s">
        <v>54</v>
      </c>
      <c r="C169" t="s">
        <v>7</v>
      </c>
      <c r="D169" s="14">
        <v>43327</v>
      </c>
      <c r="E169" s="6">
        <v>36</v>
      </c>
      <c r="F169" t="str">
        <f>VLOOKUP(tbl_PEDIDOS[[#This Row],[id_CLIENTE]],tbl_CLIENTES[],3,0)</f>
        <v>Perú</v>
      </c>
      <c r="G169">
        <f>YEAR(tbl_PEDIDOS[[#This Row],[FECHA]])</f>
        <v>2018</v>
      </c>
      <c r="H169" t="str">
        <f>tbl_PEDIDOS[[#This Row],[id_PAIS]]&amp;tbl_PEDIDOS[[#This Row],[id_AÑO]]</f>
        <v>Perú2018</v>
      </c>
      <c r="I169" s="19">
        <f>VLOOKUP(tbl_PEDIDOS[[#This Row],[id_PAIS_AÑO]],tbl_DESCUENTOS[],4,0)</f>
        <v>0.05</v>
      </c>
      <c r="J169" s="28">
        <f>VLOOKUP(tbl_PEDIDOS[[#This Row],[id_PRODUCTO]],tbl_PRODUCTOS[],3,0)*(1-VLOOKUP(tbl_PEDIDOS[[#This Row],[id_PAIS_AÑO]],tbl_DESCUENTOS[],4,0))</f>
        <v>722</v>
      </c>
      <c r="K169" s="28">
        <f>tbl_PEDIDOS[[#This Row],[CANTIDAD]]*tbl_PEDIDOS[[#This Row],[Precio Unit]]</f>
        <v>25992</v>
      </c>
    </row>
    <row r="170" spans="1:11" x14ac:dyDescent="0.25">
      <c r="A170" s="6">
        <v>169</v>
      </c>
      <c r="B170" t="s">
        <v>54</v>
      </c>
      <c r="C170" t="s">
        <v>3</v>
      </c>
      <c r="D170" s="14">
        <v>43327</v>
      </c>
      <c r="E170" s="6">
        <v>24</v>
      </c>
      <c r="F170" t="str">
        <f>VLOOKUP(tbl_PEDIDOS[[#This Row],[id_CLIENTE]],tbl_CLIENTES[],3,0)</f>
        <v>Perú</v>
      </c>
      <c r="G170">
        <f>YEAR(tbl_PEDIDOS[[#This Row],[FECHA]])</f>
        <v>2018</v>
      </c>
      <c r="H170" t="str">
        <f>tbl_PEDIDOS[[#This Row],[id_PAIS]]&amp;tbl_PEDIDOS[[#This Row],[id_AÑO]]</f>
        <v>Perú2018</v>
      </c>
      <c r="I170" s="19">
        <f>VLOOKUP(tbl_PEDIDOS[[#This Row],[id_PAIS_AÑO]],tbl_DESCUENTOS[],4,0)</f>
        <v>0.05</v>
      </c>
      <c r="J170" s="28">
        <f>VLOOKUP(tbl_PEDIDOS[[#This Row],[id_PRODUCTO]],tbl_PRODUCTOS[],3,0)*(1-VLOOKUP(tbl_PEDIDOS[[#This Row],[id_PAIS_AÑO]],tbl_DESCUENTOS[],4,0))</f>
        <v>712.5</v>
      </c>
      <c r="K170" s="28">
        <f>tbl_PEDIDOS[[#This Row],[CANTIDAD]]*tbl_PEDIDOS[[#This Row],[Precio Unit]]</f>
        <v>17100</v>
      </c>
    </row>
    <row r="171" spans="1:11" x14ac:dyDescent="0.25">
      <c r="A171" s="6">
        <v>170</v>
      </c>
      <c r="B171" t="s">
        <v>55</v>
      </c>
      <c r="C171" t="s">
        <v>4</v>
      </c>
      <c r="D171" s="14">
        <v>43327</v>
      </c>
      <c r="E171" s="6">
        <v>18</v>
      </c>
      <c r="F171" t="str">
        <f>VLOOKUP(tbl_PEDIDOS[[#This Row],[id_CLIENTE]],tbl_CLIENTES[],3,0)</f>
        <v>Ecuador</v>
      </c>
      <c r="G171">
        <f>YEAR(tbl_PEDIDOS[[#This Row],[FECHA]])</f>
        <v>2018</v>
      </c>
      <c r="H171" t="str">
        <f>tbl_PEDIDOS[[#This Row],[id_PAIS]]&amp;tbl_PEDIDOS[[#This Row],[id_AÑO]]</f>
        <v>Ecuador2018</v>
      </c>
      <c r="I171" s="19">
        <f>VLOOKUP(tbl_PEDIDOS[[#This Row],[id_PAIS_AÑO]],tbl_DESCUENTOS[],4,0)</f>
        <v>0.28000000000000003</v>
      </c>
      <c r="J171" s="28">
        <f>VLOOKUP(tbl_PEDIDOS[[#This Row],[id_PRODUCTO]],tbl_PRODUCTOS[],3,0)*(1-VLOOKUP(tbl_PEDIDOS[[#This Row],[id_PAIS_AÑO]],tbl_DESCUENTOS[],4,0))</f>
        <v>705.6</v>
      </c>
      <c r="K171" s="28">
        <f>tbl_PEDIDOS[[#This Row],[CANTIDAD]]*tbl_PEDIDOS[[#This Row],[Precio Unit]]</f>
        <v>12700.800000000001</v>
      </c>
    </row>
    <row r="172" spans="1:11" x14ac:dyDescent="0.25">
      <c r="A172" s="6">
        <v>171</v>
      </c>
      <c r="B172" t="s">
        <v>56</v>
      </c>
      <c r="C172" t="s">
        <v>44</v>
      </c>
      <c r="D172" s="14">
        <v>43327</v>
      </c>
      <c r="E172" s="6">
        <v>12</v>
      </c>
      <c r="F172" t="str">
        <f>VLOOKUP(tbl_PEDIDOS[[#This Row],[id_CLIENTE]],tbl_CLIENTES[],3,0)</f>
        <v>Argentina</v>
      </c>
      <c r="G172">
        <f>YEAR(tbl_PEDIDOS[[#This Row],[FECHA]])</f>
        <v>2018</v>
      </c>
      <c r="H172" t="str">
        <f>tbl_PEDIDOS[[#This Row],[id_PAIS]]&amp;tbl_PEDIDOS[[#This Row],[id_AÑO]]</f>
        <v>Argentina2018</v>
      </c>
      <c r="I172" s="19">
        <f>VLOOKUP(tbl_PEDIDOS[[#This Row],[id_PAIS_AÑO]],tbl_DESCUENTOS[],4,0)</f>
        <v>0.25</v>
      </c>
      <c r="J172" s="28">
        <f>VLOOKUP(tbl_PEDIDOS[[#This Row],[id_PRODUCTO]],tbl_PRODUCTOS[],3,0)*(1-VLOOKUP(tbl_PEDIDOS[[#This Row],[id_PAIS_AÑO]],tbl_DESCUENTOS[],4,0))</f>
        <v>502.5</v>
      </c>
      <c r="K172" s="28">
        <f>tbl_PEDIDOS[[#This Row],[CANTIDAD]]*tbl_PEDIDOS[[#This Row],[Precio Unit]]</f>
        <v>6030</v>
      </c>
    </row>
    <row r="173" spans="1:11" x14ac:dyDescent="0.25">
      <c r="A173" s="6">
        <v>172</v>
      </c>
      <c r="B173" t="s">
        <v>57</v>
      </c>
      <c r="C173" t="s">
        <v>5</v>
      </c>
      <c r="D173" s="14">
        <v>43327</v>
      </c>
      <c r="E173" s="6">
        <v>36</v>
      </c>
      <c r="F173" t="str">
        <f>VLOOKUP(tbl_PEDIDOS[[#This Row],[id_CLIENTE]],tbl_CLIENTES[],3,0)</f>
        <v>Colombia</v>
      </c>
      <c r="G173">
        <f>YEAR(tbl_PEDIDOS[[#This Row],[FECHA]])</f>
        <v>2018</v>
      </c>
      <c r="H173" t="str">
        <f>tbl_PEDIDOS[[#This Row],[id_PAIS]]&amp;tbl_PEDIDOS[[#This Row],[id_AÑO]]</f>
        <v>Colombia2018</v>
      </c>
      <c r="I173" s="19">
        <f>VLOOKUP(tbl_PEDIDOS[[#This Row],[id_PAIS_AÑO]],tbl_DESCUENTOS[],4,0)</f>
        <v>0.15</v>
      </c>
      <c r="J173" s="28">
        <f>VLOOKUP(tbl_PEDIDOS[[#This Row],[id_PRODUCTO]],tbl_PRODUCTOS[],3,0)*(1-VLOOKUP(tbl_PEDIDOS[[#This Row],[id_PAIS_AÑO]],tbl_DESCUENTOS[],4,0))</f>
        <v>646</v>
      </c>
      <c r="K173" s="28">
        <f>tbl_PEDIDOS[[#This Row],[CANTIDAD]]*tbl_PEDIDOS[[#This Row],[Precio Unit]]</f>
        <v>23256</v>
      </c>
    </row>
    <row r="174" spans="1:11" x14ac:dyDescent="0.25">
      <c r="A174" s="6">
        <v>173</v>
      </c>
      <c r="B174" t="s">
        <v>58</v>
      </c>
      <c r="C174" t="s">
        <v>6</v>
      </c>
      <c r="D174" s="14">
        <v>43327</v>
      </c>
      <c r="E174" s="6">
        <v>36</v>
      </c>
      <c r="F174" t="str">
        <f>VLOOKUP(tbl_PEDIDOS[[#This Row],[id_CLIENTE]],tbl_CLIENTES[],3,0)</f>
        <v>Chile</v>
      </c>
      <c r="G174">
        <f>YEAR(tbl_PEDIDOS[[#This Row],[FECHA]])</f>
        <v>2018</v>
      </c>
      <c r="H174" t="str">
        <f>tbl_PEDIDOS[[#This Row],[id_PAIS]]&amp;tbl_PEDIDOS[[#This Row],[id_AÑO]]</f>
        <v>Chile2018</v>
      </c>
      <c r="I174" s="19">
        <f>VLOOKUP(tbl_PEDIDOS[[#This Row],[id_PAIS_AÑO]],tbl_DESCUENTOS[],4,0)</f>
        <v>0.12</v>
      </c>
      <c r="J174" s="28">
        <f>VLOOKUP(tbl_PEDIDOS[[#This Row],[id_PRODUCTO]],tbl_PRODUCTOS[],3,0)*(1-VLOOKUP(tbl_PEDIDOS[[#This Row],[id_PAIS_AÑO]],tbl_DESCUENTOS[],4,0))</f>
        <v>739.2</v>
      </c>
      <c r="K174" s="28">
        <f>tbl_PEDIDOS[[#This Row],[CANTIDAD]]*tbl_PEDIDOS[[#This Row],[Precio Unit]]</f>
        <v>26611.200000000001</v>
      </c>
    </row>
    <row r="175" spans="1:11" x14ac:dyDescent="0.25">
      <c r="A175" s="6">
        <v>174</v>
      </c>
      <c r="B175" t="s">
        <v>58</v>
      </c>
      <c r="C175" t="s">
        <v>45</v>
      </c>
      <c r="D175" s="14">
        <v>43327</v>
      </c>
      <c r="E175" s="6">
        <v>24</v>
      </c>
      <c r="F175" t="str">
        <f>VLOOKUP(tbl_PEDIDOS[[#This Row],[id_CLIENTE]],tbl_CLIENTES[],3,0)</f>
        <v>Chile</v>
      </c>
      <c r="G175">
        <f>YEAR(tbl_PEDIDOS[[#This Row],[FECHA]])</f>
        <v>2018</v>
      </c>
      <c r="H175" t="str">
        <f>tbl_PEDIDOS[[#This Row],[id_PAIS]]&amp;tbl_PEDIDOS[[#This Row],[id_AÑO]]</f>
        <v>Chile2018</v>
      </c>
      <c r="I175" s="19">
        <f>VLOOKUP(tbl_PEDIDOS[[#This Row],[id_PAIS_AÑO]],tbl_DESCUENTOS[],4,0)</f>
        <v>0.12</v>
      </c>
      <c r="J175" s="28">
        <f>VLOOKUP(tbl_PEDIDOS[[#This Row],[id_PRODUCTO]],tbl_PRODUCTOS[],3,0)*(1-VLOOKUP(tbl_PEDIDOS[[#This Row],[id_PAIS_AÑO]],tbl_DESCUENTOS[],4,0))</f>
        <v>765.6</v>
      </c>
      <c r="K175" s="28">
        <f>tbl_PEDIDOS[[#This Row],[CANTIDAD]]*tbl_PEDIDOS[[#This Row],[Precio Unit]]</f>
        <v>18374.400000000001</v>
      </c>
    </row>
    <row r="176" spans="1:11" x14ac:dyDescent="0.25">
      <c r="A176" s="6">
        <v>175</v>
      </c>
      <c r="B176" t="s">
        <v>53</v>
      </c>
      <c r="C176" t="s">
        <v>3</v>
      </c>
      <c r="D176" s="14">
        <v>43327</v>
      </c>
      <c r="E176" s="6">
        <v>18</v>
      </c>
      <c r="F176" t="str">
        <f>VLOOKUP(tbl_PEDIDOS[[#This Row],[id_CLIENTE]],tbl_CLIENTES[],3,0)</f>
        <v>Uruguay</v>
      </c>
      <c r="G176">
        <f>YEAR(tbl_PEDIDOS[[#This Row],[FECHA]])</f>
        <v>2018</v>
      </c>
      <c r="H176" t="str">
        <f>tbl_PEDIDOS[[#This Row],[id_PAIS]]&amp;tbl_PEDIDOS[[#This Row],[id_AÑO]]</f>
        <v>Uruguay2018</v>
      </c>
      <c r="I176" s="19">
        <f>VLOOKUP(tbl_PEDIDOS[[#This Row],[id_PAIS_AÑO]],tbl_DESCUENTOS[],4,0)</f>
        <v>0.02</v>
      </c>
      <c r="J176" s="28">
        <f>VLOOKUP(tbl_PEDIDOS[[#This Row],[id_PRODUCTO]],tbl_PRODUCTOS[],3,0)*(1-VLOOKUP(tbl_PEDIDOS[[#This Row],[id_PAIS_AÑO]],tbl_DESCUENTOS[],4,0))</f>
        <v>735</v>
      </c>
      <c r="K176" s="28">
        <f>tbl_PEDIDOS[[#This Row],[CANTIDAD]]*tbl_PEDIDOS[[#This Row],[Precio Unit]]</f>
        <v>13230</v>
      </c>
    </row>
    <row r="177" spans="1:11" x14ac:dyDescent="0.25">
      <c r="A177" s="6">
        <v>176</v>
      </c>
      <c r="B177" t="s">
        <v>52</v>
      </c>
      <c r="C177" t="s">
        <v>46</v>
      </c>
      <c r="D177" s="14">
        <v>43327</v>
      </c>
      <c r="E177" s="6">
        <v>12</v>
      </c>
      <c r="F177" t="str">
        <f>VLOOKUP(tbl_PEDIDOS[[#This Row],[id_CLIENTE]],tbl_CLIENTES[],3,0)</f>
        <v>Chile</v>
      </c>
      <c r="G177">
        <f>YEAR(tbl_PEDIDOS[[#This Row],[FECHA]])</f>
        <v>2018</v>
      </c>
      <c r="H177" t="str">
        <f>tbl_PEDIDOS[[#This Row],[id_PAIS]]&amp;tbl_PEDIDOS[[#This Row],[id_AÑO]]</f>
        <v>Chile2018</v>
      </c>
      <c r="I177" s="19">
        <f>VLOOKUP(tbl_PEDIDOS[[#This Row],[id_PAIS_AÑO]],tbl_DESCUENTOS[],4,0)</f>
        <v>0.12</v>
      </c>
      <c r="J177" s="28">
        <f>VLOOKUP(tbl_PEDIDOS[[#This Row],[id_PRODUCTO]],tbl_PRODUCTOS[],3,0)*(1-VLOOKUP(tbl_PEDIDOS[[#This Row],[id_PAIS_AÑO]],tbl_DESCUENTOS[],4,0))</f>
        <v>598.4</v>
      </c>
      <c r="K177" s="28">
        <f>tbl_PEDIDOS[[#This Row],[CANTIDAD]]*tbl_PEDIDOS[[#This Row],[Precio Unit]]</f>
        <v>7180.7999999999993</v>
      </c>
    </row>
    <row r="178" spans="1:11" x14ac:dyDescent="0.25">
      <c r="A178" s="6">
        <v>177</v>
      </c>
      <c r="B178" t="s">
        <v>52</v>
      </c>
      <c r="C178" t="s">
        <v>6</v>
      </c>
      <c r="D178" s="14">
        <v>43327</v>
      </c>
      <c r="E178" s="6">
        <v>18</v>
      </c>
      <c r="F178" t="str">
        <f>VLOOKUP(tbl_PEDIDOS[[#This Row],[id_CLIENTE]],tbl_CLIENTES[],3,0)</f>
        <v>Chile</v>
      </c>
      <c r="G178">
        <f>YEAR(tbl_PEDIDOS[[#This Row],[FECHA]])</f>
        <v>2018</v>
      </c>
      <c r="H178" t="str">
        <f>tbl_PEDIDOS[[#This Row],[id_PAIS]]&amp;tbl_PEDIDOS[[#This Row],[id_AÑO]]</f>
        <v>Chile2018</v>
      </c>
      <c r="I178" s="19">
        <f>VLOOKUP(tbl_PEDIDOS[[#This Row],[id_PAIS_AÑO]],tbl_DESCUENTOS[],4,0)</f>
        <v>0.12</v>
      </c>
      <c r="J178" s="28">
        <f>VLOOKUP(tbl_PEDIDOS[[#This Row],[id_PRODUCTO]],tbl_PRODUCTOS[],3,0)*(1-VLOOKUP(tbl_PEDIDOS[[#This Row],[id_PAIS_AÑO]],tbl_DESCUENTOS[],4,0))</f>
        <v>739.2</v>
      </c>
      <c r="K178" s="28">
        <f>tbl_PEDIDOS[[#This Row],[CANTIDAD]]*tbl_PEDIDOS[[#This Row],[Precio Unit]]</f>
        <v>13305.6</v>
      </c>
    </row>
    <row r="179" spans="1:11" x14ac:dyDescent="0.25">
      <c r="A179" s="6">
        <v>178</v>
      </c>
      <c r="B179" t="s">
        <v>53</v>
      </c>
      <c r="C179" t="s">
        <v>7</v>
      </c>
      <c r="D179" s="14">
        <v>43327</v>
      </c>
      <c r="E179" s="6">
        <v>12</v>
      </c>
      <c r="F179" t="str">
        <f>VLOOKUP(tbl_PEDIDOS[[#This Row],[id_CLIENTE]],tbl_CLIENTES[],3,0)</f>
        <v>Uruguay</v>
      </c>
      <c r="G179">
        <f>YEAR(tbl_PEDIDOS[[#This Row],[FECHA]])</f>
        <v>2018</v>
      </c>
      <c r="H179" t="str">
        <f>tbl_PEDIDOS[[#This Row],[id_PAIS]]&amp;tbl_PEDIDOS[[#This Row],[id_AÑO]]</f>
        <v>Uruguay2018</v>
      </c>
      <c r="I179" s="19">
        <f>VLOOKUP(tbl_PEDIDOS[[#This Row],[id_PAIS_AÑO]],tbl_DESCUENTOS[],4,0)</f>
        <v>0.02</v>
      </c>
      <c r="J179" s="28">
        <f>VLOOKUP(tbl_PEDIDOS[[#This Row],[id_PRODUCTO]],tbl_PRODUCTOS[],3,0)*(1-VLOOKUP(tbl_PEDIDOS[[#This Row],[id_PAIS_AÑO]],tbl_DESCUENTOS[],4,0))</f>
        <v>744.8</v>
      </c>
      <c r="K179" s="28">
        <f>tbl_PEDIDOS[[#This Row],[CANTIDAD]]*tbl_PEDIDOS[[#This Row],[Precio Unit]]</f>
        <v>8937.5999999999985</v>
      </c>
    </row>
    <row r="180" spans="1:11" x14ac:dyDescent="0.25">
      <c r="A180" s="6">
        <v>179</v>
      </c>
      <c r="B180" t="s">
        <v>54</v>
      </c>
      <c r="C180" t="s">
        <v>4</v>
      </c>
      <c r="D180" s="14">
        <v>43327</v>
      </c>
      <c r="E180" s="6">
        <v>24</v>
      </c>
      <c r="F180" t="str">
        <f>VLOOKUP(tbl_PEDIDOS[[#This Row],[id_CLIENTE]],tbl_CLIENTES[],3,0)</f>
        <v>Perú</v>
      </c>
      <c r="G180">
        <f>YEAR(tbl_PEDIDOS[[#This Row],[FECHA]])</f>
        <v>2018</v>
      </c>
      <c r="H180" t="str">
        <f>tbl_PEDIDOS[[#This Row],[id_PAIS]]&amp;tbl_PEDIDOS[[#This Row],[id_AÑO]]</f>
        <v>Perú2018</v>
      </c>
      <c r="I180" s="19">
        <f>VLOOKUP(tbl_PEDIDOS[[#This Row],[id_PAIS_AÑO]],tbl_DESCUENTOS[],4,0)</f>
        <v>0.05</v>
      </c>
      <c r="J180" s="28">
        <f>VLOOKUP(tbl_PEDIDOS[[#This Row],[id_PRODUCTO]],tbl_PRODUCTOS[],3,0)*(1-VLOOKUP(tbl_PEDIDOS[[#This Row],[id_PAIS_AÑO]],tbl_DESCUENTOS[],4,0))</f>
        <v>931</v>
      </c>
      <c r="K180" s="28">
        <f>tbl_PEDIDOS[[#This Row],[CANTIDAD]]*tbl_PEDIDOS[[#This Row],[Precio Unit]]</f>
        <v>22344</v>
      </c>
    </row>
    <row r="181" spans="1:11" x14ac:dyDescent="0.25">
      <c r="A181" s="6">
        <v>180</v>
      </c>
      <c r="B181" t="s">
        <v>51</v>
      </c>
      <c r="C181" t="s">
        <v>6</v>
      </c>
      <c r="D181" s="14">
        <v>43327</v>
      </c>
      <c r="E181" s="6">
        <v>36</v>
      </c>
      <c r="F181" t="str">
        <f>VLOOKUP(tbl_PEDIDOS[[#This Row],[id_CLIENTE]],tbl_CLIENTES[],3,0)</f>
        <v>Colombia</v>
      </c>
      <c r="G181">
        <f>YEAR(tbl_PEDIDOS[[#This Row],[FECHA]])</f>
        <v>2018</v>
      </c>
      <c r="H181" t="str">
        <f>tbl_PEDIDOS[[#This Row],[id_PAIS]]&amp;tbl_PEDIDOS[[#This Row],[id_AÑO]]</f>
        <v>Colombia2018</v>
      </c>
      <c r="I181" s="19">
        <f>VLOOKUP(tbl_PEDIDOS[[#This Row],[id_PAIS_AÑO]],tbl_DESCUENTOS[],4,0)</f>
        <v>0.15</v>
      </c>
      <c r="J181" s="28">
        <f>VLOOKUP(tbl_PEDIDOS[[#This Row],[id_PRODUCTO]],tbl_PRODUCTOS[],3,0)*(1-VLOOKUP(tbl_PEDIDOS[[#This Row],[id_PAIS_AÑO]],tbl_DESCUENTOS[],4,0))</f>
        <v>714</v>
      </c>
      <c r="K181" s="28">
        <f>tbl_PEDIDOS[[#This Row],[CANTIDAD]]*tbl_PEDIDOS[[#This Row],[Precio Unit]]</f>
        <v>25704</v>
      </c>
    </row>
    <row r="182" spans="1:11" x14ac:dyDescent="0.25">
      <c r="A182" s="6">
        <v>181</v>
      </c>
      <c r="B182" t="s">
        <v>51</v>
      </c>
      <c r="C182" t="s">
        <v>3</v>
      </c>
      <c r="D182" s="14">
        <v>43327</v>
      </c>
      <c r="E182" s="6">
        <v>36</v>
      </c>
      <c r="F182" t="str">
        <f>VLOOKUP(tbl_PEDIDOS[[#This Row],[id_CLIENTE]],tbl_CLIENTES[],3,0)</f>
        <v>Colombia</v>
      </c>
      <c r="G182">
        <f>YEAR(tbl_PEDIDOS[[#This Row],[FECHA]])</f>
        <v>2018</v>
      </c>
      <c r="H182" t="str">
        <f>tbl_PEDIDOS[[#This Row],[id_PAIS]]&amp;tbl_PEDIDOS[[#This Row],[id_AÑO]]</f>
        <v>Colombia2018</v>
      </c>
      <c r="I182" s="19">
        <f>VLOOKUP(tbl_PEDIDOS[[#This Row],[id_PAIS_AÑO]],tbl_DESCUENTOS[],4,0)</f>
        <v>0.15</v>
      </c>
      <c r="J182" s="28">
        <f>VLOOKUP(tbl_PEDIDOS[[#This Row],[id_PRODUCTO]],tbl_PRODUCTOS[],3,0)*(1-VLOOKUP(tbl_PEDIDOS[[#This Row],[id_PAIS_AÑO]],tbl_DESCUENTOS[],4,0))</f>
        <v>637.5</v>
      </c>
      <c r="K182" s="28">
        <f>tbl_PEDIDOS[[#This Row],[CANTIDAD]]*tbl_PEDIDOS[[#This Row],[Precio Unit]]</f>
        <v>22950</v>
      </c>
    </row>
    <row r="183" spans="1:11" x14ac:dyDescent="0.25">
      <c r="A183" s="6">
        <v>182</v>
      </c>
      <c r="B183" t="s">
        <v>52</v>
      </c>
      <c r="C183" t="s">
        <v>44</v>
      </c>
      <c r="D183" s="14">
        <v>43327</v>
      </c>
      <c r="E183" s="6">
        <v>18</v>
      </c>
      <c r="F183" t="str">
        <f>VLOOKUP(tbl_PEDIDOS[[#This Row],[id_CLIENTE]],tbl_CLIENTES[],3,0)</f>
        <v>Chile</v>
      </c>
      <c r="G183">
        <f>YEAR(tbl_PEDIDOS[[#This Row],[FECHA]])</f>
        <v>2018</v>
      </c>
      <c r="H183" t="str">
        <f>tbl_PEDIDOS[[#This Row],[id_PAIS]]&amp;tbl_PEDIDOS[[#This Row],[id_AÑO]]</f>
        <v>Chile2018</v>
      </c>
      <c r="I183" s="19">
        <f>VLOOKUP(tbl_PEDIDOS[[#This Row],[id_PAIS_AÑO]],tbl_DESCUENTOS[],4,0)</f>
        <v>0.12</v>
      </c>
      <c r="J183" s="28">
        <f>VLOOKUP(tbl_PEDIDOS[[#This Row],[id_PRODUCTO]],tbl_PRODUCTOS[],3,0)*(1-VLOOKUP(tbl_PEDIDOS[[#This Row],[id_PAIS_AÑO]],tbl_DESCUENTOS[],4,0))</f>
        <v>589.6</v>
      </c>
      <c r="K183" s="28">
        <f>tbl_PEDIDOS[[#This Row],[CANTIDAD]]*tbl_PEDIDOS[[#This Row],[Precio Unit]]</f>
        <v>10612.800000000001</v>
      </c>
    </row>
    <row r="184" spans="1:11" x14ac:dyDescent="0.25">
      <c r="A184" s="6">
        <v>183</v>
      </c>
      <c r="B184" t="s">
        <v>52</v>
      </c>
      <c r="C184" t="s">
        <v>5</v>
      </c>
      <c r="D184" s="14">
        <v>43327</v>
      </c>
      <c r="E184" s="6">
        <v>12</v>
      </c>
      <c r="F184" t="str">
        <f>VLOOKUP(tbl_PEDIDOS[[#This Row],[id_CLIENTE]],tbl_CLIENTES[],3,0)</f>
        <v>Chile</v>
      </c>
      <c r="G184">
        <f>YEAR(tbl_PEDIDOS[[#This Row],[FECHA]])</f>
        <v>2018</v>
      </c>
      <c r="H184" t="str">
        <f>tbl_PEDIDOS[[#This Row],[id_PAIS]]&amp;tbl_PEDIDOS[[#This Row],[id_AÑO]]</f>
        <v>Chile2018</v>
      </c>
      <c r="I184" s="19">
        <f>VLOOKUP(tbl_PEDIDOS[[#This Row],[id_PAIS_AÑO]],tbl_DESCUENTOS[],4,0)</f>
        <v>0.12</v>
      </c>
      <c r="J184" s="28">
        <f>VLOOKUP(tbl_PEDIDOS[[#This Row],[id_PRODUCTO]],tbl_PRODUCTOS[],3,0)*(1-VLOOKUP(tbl_PEDIDOS[[#This Row],[id_PAIS_AÑO]],tbl_DESCUENTOS[],4,0))</f>
        <v>668.8</v>
      </c>
      <c r="K184" s="28">
        <f>tbl_PEDIDOS[[#This Row],[CANTIDAD]]*tbl_PEDIDOS[[#This Row],[Precio Unit]]</f>
        <v>8025.5999999999995</v>
      </c>
    </row>
    <row r="185" spans="1:11" x14ac:dyDescent="0.25">
      <c r="A185" s="6">
        <v>184</v>
      </c>
      <c r="B185" t="s">
        <v>53</v>
      </c>
      <c r="C185" t="s">
        <v>4</v>
      </c>
      <c r="D185" s="14">
        <v>43327</v>
      </c>
      <c r="E185" s="6">
        <v>24</v>
      </c>
      <c r="F185" t="str">
        <f>VLOOKUP(tbl_PEDIDOS[[#This Row],[id_CLIENTE]],tbl_CLIENTES[],3,0)</f>
        <v>Uruguay</v>
      </c>
      <c r="G185">
        <f>YEAR(tbl_PEDIDOS[[#This Row],[FECHA]])</f>
        <v>2018</v>
      </c>
      <c r="H185" t="str">
        <f>tbl_PEDIDOS[[#This Row],[id_PAIS]]&amp;tbl_PEDIDOS[[#This Row],[id_AÑO]]</f>
        <v>Uruguay2018</v>
      </c>
      <c r="I185" s="19">
        <f>VLOOKUP(tbl_PEDIDOS[[#This Row],[id_PAIS_AÑO]],tbl_DESCUENTOS[],4,0)</f>
        <v>0.02</v>
      </c>
      <c r="J185" s="28">
        <f>VLOOKUP(tbl_PEDIDOS[[#This Row],[id_PRODUCTO]],tbl_PRODUCTOS[],3,0)*(1-VLOOKUP(tbl_PEDIDOS[[#This Row],[id_PAIS_AÑO]],tbl_DESCUENTOS[],4,0))</f>
        <v>960.4</v>
      </c>
      <c r="K185" s="28">
        <f>tbl_PEDIDOS[[#This Row],[CANTIDAD]]*tbl_PEDIDOS[[#This Row],[Precio Unit]]</f>
        <v>23049.599999999999</v>
      </c>
    </row>
    <row r="186" spans="1:11" x14ac:dyDescent="0.25">
      <c r="A186" s="6">
        <v>185</v>
      </c>
      <c r="B186" t="s">
        <v>54</v>
      </c>
      <c r="C186" t="s">
        <v>44</v>
      </c>
      <c r="D186" s="14">
        <v>43327</v>
      </c>
      <c r="E186" s="6">
        <v>18</v>
      </c>
      <c r="F186" t="str">
        <f>VLOOKUP(tbl_PEDIDOS[[#This Row],[id_CLIENTE]],tbl_CLIENTES[],3,0)</f>
        <v>Perú</v>
      </c>
      <c r="G186">
        <f>YEAR(tbl_PEDIDOS[[#This Row],[FECHA]])</f>
        <v>2018</v>
      </c>
      <c r="H186" t="str">
        <f>tbl_PEDIDOS[[#This Row],[id_PAIS]]&amp;tbl_PEDIDOS[[#This Row],[id_AÑO]]</f>
        <v>Perú2018</v>
      </c>
      <c r="I186" s="19">
        <f>VLOOKUP(tbl_PEDIDOS[[#This Row],[id_PAIS_AÑO]],tbl_DESCUENTOS[],4,0)</f>
        <v>0.05</v>
      </c>
      <c r="J186" s="28">
        <f>VLOOKUP(tbl_PEDIDOS[[#This Row],[id_PRODUCTO]],tbl_PRODUCTOS[],3,0)*(1-VLOOKUP(tbl_PEDIDOS[[#This Row],[id_PAIS_AÑO]],tbl_DESCUENTOS[],4,0))</f>
        <v>636.5</v>
      </c>
      <c r="K186" s="28">
        <f>tbl_PEDIDOS[[#This Row],[CANTIDAD]]*tbl_PEDIDOS[[#This Row],[Precio Unit]]</f>
        <v>11457</v>
      </c>
    </row>
    <row r="187" spans="1:11" x14ac:dyDescent="0.25">
      <c r="A187" s="6">
        <v>186</v>
      </c>
      <c r="B187" t="s">
        <v>55</v>
      </c>
      <c r="C187" t="s">
        <v>6</v>
      </c>
      <c r="D187" s="14">
        <v>43327</v>
      </c>
      <c r="E187" s="6">
        <v>18</v>
      </c>
      <c r="F187" t="str">
        <f>VLOOKUP(tbl_PEDIDOS[[#This Row],[id_CLIENTE]],tbl_CLIENTES[],3,0)</f>
        <v>Ecuador</v>
      </c>
      <c r="G187">
        <f>YEAR(tbl_PEDIDOS[[#This Row],[FECHA]])</f>
        <v>2018</v>
      </c>
      <c r="H187" t="str">
        <f>tbl_PEDIDOS[[#This Row],[id_PAIS]]&amp;tbl_PEDIDOS[[#This Row],[id_AÑO]]</f>
        <v>Ecuador2018</v>
      </c>
      <c r="I187" s="19">
        <f>VLOOKUP(tbl_PEDIDOS[[#This Row],[id_PAIS_AÑO]],tbl_DESCUENTOS[],4,0)</f>
        <v>0.28000000000000003</v>
      </c>
      <c r="J187" s="28">
        <f>VLOOKUP(tbl_PEDIDOS[[#This Row],[id_PRODUCTO]],tbl_PRODUCTOS[],3,0)*(1-VLOOKUP(tbl_PEDIDOS[[#This Row],[id_PAIS_AÑO]],tbl_DESCUENTOS[],4,0))</f>
        <v>604.79999999999995</v>
      </c>
      <c r="K187" s="28">
        <f>tbl_PEDIDOS[[#This Row],[CANTIDAD]]*tbl_PEDIDOS[[#This Row],[Precio Unit]]</f>
        <v>10886.4</v>
      </c>
    </row>
    <row r="188" spans="1:11" x14ac:dyDescent="0.25">
      <c r="A188" s="6">
        <v>187</v>
      </c>
      <c r="B188" t="s">
        <v>56</v>
      </c>
      <c r="C188" t="s">
        <v>45</v>
      </c>
      <c r="D188" s="14">
        <v>43358</v>
      </c>
      <c r="E188" s="6">
        <v>24</v>
      </c>
      <c r="F188" t="str">
        <f>VLOOKUP(tbl_PEDIDOS[[#This Row],[id_CLIENTE]],tbl_CLIENTES[],3,0)</f>
        <v>Argentina</v>
      </c>
      <c r="G188">
        <f>YEAR(tbl_PEDIDOS[[#This Row],[FECHA]])</f>
        <v>2018</v>
      </c>
      <c r="H188" t="str">
        <f>tbl_PEDIDOS[[#This Row],[id_PAIS]]&amp;tbl_PEDIDOS[[#This Row],[id_AÑO]]</f>
        <v>Argentina2018</v>
      </c>
      <c r="I188" s="19">
        <f>VLOOKUP(tbl_PEDIDOS[[#This Row],[id_PAIS_AÑO]],tbl_DESCUENTOS[],4,0)</f>
        <v>0.25</v>
      </c>
      <c r="J188" s="28">
        <f>VLOOKUP(tbl_PEDIDOS[[#This Row],[id_PRODUCTO]],tbl_PRODUCTOS[],3,0)*(1-VLOOKUP(tbl_PEDIDOS[[#This Row],[id_PAIS_AÑO]],tbl_DESCUENTOS[],4,0))</f>
        <v>652.5</v>
      </c>
      <c r="K188" s="28">
        <f>tbl_PEDIDOS[[#This Row],[CANTIDAD]]*tbl_PEDIDOS[[#This Row],[Precio Unit]]</f>
        <v>15660</v>
      </c>
    </row>
    <row r="189" spans="1:11" x14ac:dyDescent="0.25">
      <c r="A189" s="6">
        <v>188</v>
      </c>
      <c r="B189" t="s">
        <v>57</v>
      </c>
      <c r="C189" t="s">
        <v>3</v>
      </c>
      <c r="D189" s="14">
        <v>43358</v>
      </c>
      <c r="E189" s="6">
        <v>12</v>
      </c>
      <c r="F189" t="str">
        <f>VLOOKUP(tbl_PEDIDOS[[#This Row],[id_CLIENTE]],tbl_CLIENTES[],3,0)</f>
        <v>Colombia</v>
      </c>
      <c r="G189">
        <f>YEAR(tbl_PEDIDOS[[#This Row],[FECHA]])</f>
        <v>2018</v>
      </c>
      <c r="H189" t="str">
        <f>tbl_PEDIDOS[[#This Row],[id_PAIS]]&amp;tbl_PEDIDOS[[#This Row],[id_AÑO]]</f>
        <v>Colombia2018</v>
      </c>
      <c r="I189" s="19">
        <f>VLOOKUP(tbl_PEDIDOS[[#This Row],[id_PAIS_AÑO]],tbl_DESCUENTOS[],4,0)</f>
        <v>0.15</v>
      </c>
      <c r="J189" s="28">
        <f>VLOOKUP(tbl_PEDIDOS[[#This Row],[id_PRODUCTO]],tbl_PRODUCTOS[],3,0)*(1-VLOOKUP(tbl_PEDIDOS[[#This Row],[id_PAIS_AÑO]],tbl_DESCUENTOS[],4,0))</f>
        <v>637.5</v>
      </c>
      <c r="K189" s="28">
        <f>tbl_PEDIDOS[[#This Row],[CANTIDAD]]*tbl_PEDIDOS[[#This Row],[Precio Unit]]</f>
        <v>7650</v>
      </c>
    </row>
    <row r="190" spans="1:11" x14ac:dyDescent="0.25">
      <c r="A190" s="6">
        <v>189</v>
      </c>
      <c r="B190" t="s">
        <v>58</v>
      </c>
      <c r="C190" t="s">
        <v>7</v>
      </c>
      <c r="D190" s="14">
        <v>43358</v>
      </c>
      <c r="E190" s="6">
        <v>24</v>
      </c>
      <c r="F190" t="str">
        <f>VLOOKUP(tbl_PEDIDOS[[#This Row],[id_CLIENTE]],tbl_CLIENTES[],3,0)</f>
        <v>Chile</v>
      </c>
      <c r="G190">
        <f>YEAR(tbl_PEDIDOS[[#This Row],[FECHA]])</f>
        <v>2018</v>
      </c>
      <c r="H190" t="str">
        <f>tbl_PEDIDOS[[#This Row],[id_PAIS]]&amp;tbl_PEDIDOS[[#This Row],[id_AÑO]]</f>
        <v>Chile2018</v>
      </c>
      <c r="I190" s="19">
        <f>VLOOKUP(tbl_PEDIDOS[[#This Row],[id_PAIS_AÑO]],tbl_DESCUENTOS[],4,0)</f>
        <v>0.12</v>
      </c>
      <c r="J190" s="28">
        <f>VLOOKUP(tbl_PEDIDOS[[#This Row],[id_PRODUCTO]],tbl_PRODUCTOS[],3,0)*(1-VLOOKUP(tbl_PEDIDOS[[#This Row],[id_PAIS_AÑO]],tbl_DESCUENTOS[],4,0))</f>
        <v>668.8</v>
      </c>
      <c r="K190" s="28">
        <f>tbl_PEDIDOS[[#This Row],[CANTIDAD]]*tbl_PEDIDOS[[#This Row],[Precio Unit]]</f>
        <v>16051.199999999999</v>
      </c>
    </row>
    <row r="191" spans="1:11" x14ac:dyDescent="0.25">
      <c r="A191" s="6">
        <v>190</v>
      </c>
      <c r="B191" t="s">
        <v>58</v>
      </c>
      <c r="C191" t="s">
        <v>6</v>
      </c>
      <c r="D191" s="14">
        <v>43358</v>
      </c>
      <c r="E191" s="6">
        <v>24</v>
      </c>
      <c r="F191" t="str">
        <f>VLOOKUP(tbl_PEDIDOS[[#This Row],[id_CLIENTE]],tbl_CLIENTES[],3,0)</f>
        <v>Chile</v>
      </c>
      <c r="G191">
        <f>YEAR(tbl_PEDIDOS[[#This Row],[FECHA]])</f>
        <v>2018</v>
      </c>
      <c r="H191" t="str">
        <f>tbl_PEDIDOS[[#This Row],[id_PAIS]]&amp;tbl_PEDIDOS[[#This Row],[id_AÑO]]</f>
        <v>Chile2018</v>
      </c>
      <c r="I191" s="19">
        <f>VLOOKUP(tbl_PEDIDOS[[#This Row],[id_PAIS_AÑO]],tbl_DESCUENTOS[],4,0)</f>
        <v>0.12</v>
      </c>
      <c r="J191" s="28">
        <f>VLOOKUP(tbl_PEDIDOS[[#This Row],[id_PRODUCTO]],tbl_PRODUCTOS[],3,0)*(1-VLOOKUP(tbl_PEDIDOS[[#This Row],[id_PAIS_AÑO]],tbl_DESCUENTOS[],4,0))</f>
        <v>739.2</v>
      </c>
      <c r="K191" s="28">
        <f>tbl_PEDIDOS[[#This Row],[CANTIDAD]]*tbl_PEDIDOS[[#This Row],[Precio Unit]]</f>
        <v>17740.800000000003</v>
      </c>
    </row>
    <row r="192" spans="1:11" x14ac:dyDescent="0.25">
      <c r="A192" s="6">
        <v>191</v>
      </c>
      <c r="B192" t="s">
        <v>53</v>
      </c>
      <c r="C192" t="s">
        <v>46</v>
      </c>
      <c r="D192" s="14">
        <v>43358</v>
      </c>
      <c r="E192" s="6">
        <v>36</v>
      </c>
      <c r="F192" t="str">
        <f>VLOOKUP(tbl_PEDIDOS[[#This Row],[id_CLIENTE]],tbl_CLIENTES[],3,0)</f>
        <v>Uruguay</v>
      </c>
      <c r="G192">
        <f>YEAR(tbl_PEDIDOS[[#This Row],[FECHA]])</f>
        <v>2018</v>
      </c>
      <c r="H192" t="str">
        <f>tbl_PEDIDOS[[#This Row],[id_PAIS]]&amp;tbl_PEDIDOS[[#This Row],[id_AÑO]]</f>
        <v>Uruguay2018</v>
      </c>
      <c r="I192" s="19">
        <f>VLOOKUP(tbl_PEDIDOS[[#This Row],[id_PAIS_AÑO]],tbl_DESCUENTOS[],4,0)</f>
        <v>0.02</v>
      </c>
      <c r="J192" s="28">
        <f>VLOOKUP(tbl_PEDIDOS[[#This Row],[id_PRODUCTO]],tbl_PRODUCTOS[],3,0)*(1-VLOOKUP(tbl_PEDIDOS[[#This Row],[id_PAIS_AÑO]],tbl_DESCUENTOS[],4,0))</f>
        <v>666.4</v>
      </c>
      <c r="K192" s="28">
        <f>tbl_PEDIDOS[[#This Row],[CANTIDAD]]*tbl_PEDIDOS[[#This Row],[Precio Unit]]</f>
        <v>23990.399999999998</v>
      </c>
    </row>
    <row r="193" spans="1:11" x14ac:dyDescent="0.25">
      <c r="A193" s="6">
        <v>192</v>
      </c>
      <c r="B193" t="s">
        <v>52</v>
      </c>
      <c r="C193" t="s">
        <v>6</v>
      </c>
      <c r="D193" s="14">
        <v>43358</v>
      </c>
      <c r="E193" s="6">
        <v>36</v>
      </c>
      <c r="F193" t="str">
        <f>VLOOKUP(tbl_PEDIDOS[[#This Row],[id_CLIENTE]],tbl_CLIENTES[],3,0)</f>
        <v>Chile</v>
      </c>
      <c r="G193">
        <f>YEAR(tbl_PEDIDOS[[#This Row],[FECHA]])</f>
        <v>2018</v>
      </c>
      <c r="H193" t="str">
        <f>tbl_PEDIDOS[[#This Row],[id_PAIS]]&amp;tbl_PEDIDOS[[#This Row],[id_AÑO]]</f>
        <v>Chile2018</v>
      </c>
      <c r="I193" s="19">
        <f>VLOOKUP(tbl_PEDIDOS[[#This Row],[id_PAIS_AÑO]],tbl_DESCUENTOS[],4,0)</f>
        <v>0.12</v>
      </c>
      <c r="J193" s="28">
        <f>VLOOKUP(tbl_PEDIDOS[[#This Row],[id_PRODUCTO]],tbl_PRODUCTOS[],3,0)*(1-VLOOKUP(tbl_PEDIDOS[[#This Row],[id_PAIS_AÑO]],tbl_DESCUENTOS[],4,0))</f>
        <v>739.2</v>
      </c>
      <c r="K193" s="28">
        <f>tbl_PEDIDOS[[#This Row],[CANTIDAD]]*tbl_PEDIDOS[[#This Row],[Precio Unit]]</f>
        <v>26611.200000000001</v>
      </c>
    </row>
    <row r="194" spans="1:11" x14ac:dyDescent="0.25">
      <c r="A194" s="6">
        <v>193</v>
      </c>
      <c r="B194" t="s">
        <v>52</v>
      </c>
      <c r="C194" t="s">
        <v>3</v>
      </c>
      <c r="D194" s="14">
        <v>43358</v>
      </c>
      <c r="E194" s="6">
        <v>24</v>
      </c>
      <c r="F194" t="str">
        <f>VLOOKUP(tbl_PEDIDOS[[#This Row],[id_CLIENTE]],tbl_CLIENTES[],3,0)</f>
        <v>Chile</v>
      </c>
      <c r="G194">
        <f>YEAR(tbl_PEDIDOS[[#This Row],[FECHA]])</f>
        <v>2018</v>
      </c>
      <c r="H194" t="str">
        <f>tbl_PEDIDOS[[#This Row],[id_PAIS]]&amp;tbl_PEDIDOS[[#This Row],[id_AÑO]]</f>
        <v>Chile2018</v>
      </c>
      <c r="I194" s="19">
        <f>VLOOKUP(tbl_PEDIDOS[[#This Row],[id_PAIS_AÑO]],tbl_DESCUENTOS[],4,0)</f>
        <v>0.12</v>
      </c>
      <c r="J194" s="28">
        <f>VLOOKUP(tbl_PEDIDOS[[#This Row],[id_PRODUCTO]],tbl_PRODUCTOS[],3,0)*(1-VLOOKUP(tbl_PEDIDOS[[#This Row],[id_PAIS_AÑO]],tbl_DESCUENTOS[],4,0))</f>
        <v>660</v>
      </c>
      <c r="K194" s="28">
        <f>tbl_PEDIDOS[[#This Row],[CANTIDAD]]*tbl_PEDIDOS[[#This Row],[Precio Unit]]</f>
        <v>15840</v>
      </c>
    </row>
    <row r="195" spans="1:11" x14ac:dyDescent="0.25">
      <c r="A195" s="6">
        <v>194</v>
      </c>
      <c r="B195" t="s">
        <v>52</v>
      </c>
      <c r="C195" t="s">
        <v>46</v>
      </c>
      <c r="D195" s="14">
        <v>43358</v>
      </c>
      <c r="E195" s="6">
        <v>18</v>
      </c>
      <c r="F195" t="str">
        <f>VLOOKUP(tbl_PEDIDOS[[#This Row],[id_CLIENTE]],tbl_CLIENTES[],3,0)</f>
        <v>Chile</v>
      </c>
      <c r="G195">
        <f>YEAR(tbl_PEDIDOS[[#This Row],[FECHA]])</f>
        <v>2018</v>
      </c>
      <c r="H195" t="str">
        <f>tbl_PEDIDOS[[#This Row],[id_PAIS]]&amp;tbl_PEDIDOS[[#This Row],[id_AÑO]]</f>
        <v>Chile2018</v>
      </c>
      <c r="I195" s="19">
        <f>VLOOKUP(tbl_PEDIDOS[[#This Row],[id_PAIS_AÑO]],tbl_DESCUENTOS[],4,0)</f>
        <v>0.12</v>
      </c>
      <c r="J195" s="28">
        <f>VLOOKUP(tbl_PEDIDOS[[#This Row],[id_PRODUCTO]],tbl_PRODUCTOS[],3,0)*(1-VLOOKUP(tbl_PEDIDOS[[#This Row],[id_PAIS_AÑO]],tbl_DESCUENTOS[],4,0))</f>
        <v>598.4</v>
      </c>
      <c r="K195" s="28">
        <f>tbl_PEDIDOS[[#This Row],[CANTIDAD]]*tbl_PEDIDOS[[#This Row],[Precio Unit]]</f>
        <v>10771.199999999999</v>
      </c>
    </row>
    <row r="196" spans="1:11" x14ac:dyDescent="0.25">
      <c r="A196" s="6">
        <v>195</v>
      </c>
      <c r="B196" t="s">
        <v>53</v>
      </c>
      <c r="C196" t="s">
        <v>4</v>
      </c>
      <c r="D196" s="14">
        <v>43358</v>
      </c>
      <c r="E196" s="6">
        <v>24</v>
      </c>
      <c r="F196" t="str">
        <f>VLOOKUP(tbl_PEDIDOS[[#This Row],[id_CLIENTE]],tbl_CLIENTES[],3,0)</f>
        <v>Uruguay</v>
      </c>
      <c r="G196">
        <f>YEAR(tbl_PEDIDOS[[#This Row],[FECHA]])</f>
        <v>2018</v>
      </c>
      <c r="H196" t="str">
        <f>tbl_PEDIDOS[[#This Row],[id_PAIS]]&amp;tbl_PEDIDOS[[#This Row],[id_AÑO]]</f>
        <v>Uruguay2018</v>
      </c>
      <c r="I196" s="19">
        <f>VLOOKUP(tbl_PEDIDOS[[#This Row],[id_PAIS_AÑO]],tbl_DESCUENTOS[],4,0)</f>
        <v>0.02</v>
      </c>
      <c r="J196" s="28">
        <f>VLOOKUP(tbl_PEDIDOS[[#This Row],[id_PRODUCTO]],tbl_PRODUCTOS[],3,0)*(1-VLOOKUP(tbl_PEDIDOS[[#This Row],[id_PAIS_AÑO]],tbl_DESCUENTOS[],4,0))</f>
        <v>960.4</v>
      </c>
      <c r="K196" s="28">
        <f>tbl_PEDIDOS[[#This Row],[CANTIDAD]]*tbl_PEDIDOS[[#This Row],[Precio Unit]]</f>
        <v>23049.599999999999</v>
      </c>
    </row>
    <row r="197" spans="1:11" x14ac:dyDescent="0.25">
      <c r="A197" s="6">
        <v>196</v>
      </c>
      <c r="B197" t="s">
        <v>54</v>
      </c>
      <c r="C197" t="s">
        <v>6</v>
      </c>
      <c r="D197" s="14">
        <v>43358</v>
      </c>
      <c r="E197" s="6">
        <v>24</v>
      </c>
      <c r="F197" t="str">
        <f>VLOOKUP(tbl_PEDIDOS[[#This Row],[id_CLIENTE]],tbl_CLIENTES[],3,0)</f>
        <v>Perú</v>
      </c>
      <c r="G197">
        <f>YEAR(tbl_PEDIDOS[[#This Row],[FECHA]])</f>
        <v>2018</v>
      </c>
      <c r="H197" t="str">
        <f>tbl_PEDIDOS[[#This Row],[id_PAIS]]&amp;tbl_PEDIDOS[[#This Row],[id_AÑO]]</f>
        <v>Perú2018</v>
      </c>
      <c r="I197" s="19">
        <f>VLOOKUP(tbl_PEDIDOS[[#This Row],[id_PAIS_AÑO]],tbl_DESCUENTOS[],4,0)</f>
        <v>0.05</v>
      </c>
      <c r="J197" s="28">
        <f>VLOOKUP(tbl_PEDIDOS[[#This Row],[id_PRODUCTO]],tbl_PRODUCTOS[],3,0)*(1-VLOOKUP(tbl_PEDIDOS[[#This Row],[id_PAIS_AÑO]],tbl_DESCUENTOS[],4,0))</f>
        <v>798</v>
      </c>
      <c r="K197" s="28">
        <f>tbl_PEDIDOS[[#This Row],[CANTIDAD]]*tbl_PEDIDOS[[#This Row],[Precio Unit]]</f>
        <v>19152</v>
      </c>
    </row>
    <row r="198" spans="1:11" x14ac:dyDescent="0.25">
      <c r="A198" s="6">
        <v>197</v>
      </c>
      <c r="B198" t="s">
        <v>51</v>
      </c>
      <c r="C198" t="s">
        <v>3</v>
      </c>
      <c r="D198" s="14">
        <v>43358</v>
      </c>
      <c r="E198" s="6">
        <v>36</v>
      </c>
      <c r="F198" t="str">
        <f>VLOOKUP(tbl_PEDIDOS[[#This Row],[id_CLIENTE]],tbl_CLIENTES[],3,0)</f>
        <v>Colombia</v>
      </c>
      <c r="G198">
        <f>YEAR(tbl_PEDIDOS[[#This Row],[FECHA]])</f>
        <v>2018</v>
      </c>
      <c r="H198" t="str">
        <f>tbl_PEDIDOS[[#This Row],[id_PAIS]]&amp;tbl_PEDIDOS[[#This Row],[id_AÑO]]</f>
        <v>Colombia2018</v>
      </c>
      <c r="I198" s="19">
        <f>VLOOKUP(tbl_PEDIDOS[[#This Row],[id_PAIS_AÑO]],tbl_DESCUENTOS[],4,0)</f>
        <v>0.15</v>
      </c>
      <c r="J198" s="28">
        <f>VLOOKUP(tbl_PEDIDOS[[#This Row],[id_PRODUCTO]],tbl_PRODUCTOS[],3,0)*(1-VLOOKUP(tbl_PEDIDOS[[#This Row],[id_PAIS_AÑO]],tbl_DESCUENTOS[],4,0))</f>
        <v>637.5</v>
      </c>
      <c r="K198" s="28">
        <f>tbl_PEDIDOS[[#This Row],[CANTIDAD]]*tbl_PEDIDOS[[#This Row],[Precio Unit]]</f>
        <v>22950</v>
      </c>
    </row>
    <row r="199" spans="1:11" x14ac:dyDescent="0.25">
      <c r="A199" s="6">
        <v>198</v>
      </c>
      <c r="B199" t="s">
        <v>51</v>
      </c>
      <c r="C199" t="s">
        <v>4</v>
      </c>
      <c r="D199" s="14">
        <v>43358</v>
      </c>
      <c r="E199" s="6">
        <v>36</v>
      </c>
      <c r="F199" t="str">
        <f>VLOOKUP(tbl_PEDIDOS[[#This Row],[id_CLIENTE]],tbl_CLIENTES[],3,0)</f>
        <v>Colombia</v>
      </c>
      <c r="G199">
        <f>YEAR(tbl_PEDIDOS[[#This Row],[FECHA]])</f>
        <v>2018</v>
      </c>
      <c r="H199" t="str">
        <f>tbl_PEDIDOS[[#This Row],[id_PAIS]]&amp;tbl_PEDIDOS[[#This Row],[id_AÑO]]</f>
        <v>Colombia2018</v>
      </c>
      <c r="I199" s="19">
        <f>VLOOKUP(tbl_PEDIDOS[[#This Row],[id_PAIS_AÑO]],tbl_DESCUENTOS[],4,0)</f>
        <v>0.15</v>
      </c>
      <c r="J199" s="28">
        <f>VLOOKUP(tbl_PEDIDOS[[#This Row],[id_PRODUCTO]],tbl_PRODUCTOS[],3,0)*(1-VLOOKUP(tbl_PEDIDOS[[#This Row],[id_PAIS_AÑO]],tbl_DESCUENTOS[],4,0))</f>
        <v>833</v>
      </c>
      <c r="K199" s="28">
        <f>tbl_PEDIDOS[[#This Row],[CANTIDAD]]*tbl_PEDIDOS[[#This Row],[Precio Unit]]</f>
        <v>29988</v>
      </c>
    </row>
    <row r="200" spans="1:11" x14ac:dyDescent="0.25">
      <c r="A200" s="6">
        <v>199</v>
      </c>
      <c r="B200" t="s">
        <v>52</v>
      </c>
      <c r="C200" t="s">
        <v>7</v>
      </c>
      <c r="D200" s="14">
        <v>43358</v>
      </c>
      <c r="E200" s="6">
        <v>24</v>
      </c>
      <c r="F200" t="str">
        <f>VLOOKUP(tbl_PEDIDOS[[#This Row],[id_CLIENTE]],tbl_CLIENTES[],3,0)</f>
        <v>Chile</v>
      </c>
      <c r="G200">
        <f>YEAR(tbl_PEDIDOS[[#This Row],[FECHA]])</f>
        <v>2018</v>
      </c>
      <c r="H200" t="str">
        <f>tbl_PEDIDOS[[#This Row],[id_PAIS]]&amp;tbl_PEDIDOS[[#This Row],[id_AÑO]]</f>
        <v>Chile2018</v>
      </c>
      <c r="I200" s="19">
        <f>VLOOKUP(tbl_PEDIDOS[[#This Row],[id_PAIS_AÑO]],tbl_DESCUENTOS[],4,0)</f>
        <v>0.12</v>
      </c>
      <c r="J200" s="28">
        <f>VLOOKUP(tbl_PEDIDOS[[#This Row],[id_PRODUCTO]],tbl_PRODUCTOS[],3,0)*(1-VLOOKUP(tbl_PEDIDOS[[#This Row],[id_PAIS_AÑO]],tbl_DESCUENTOS[],4,0))</f>
        <v>668.8</v>
      </c>
      <c r="K200" s="28">
        <f>tbl_PEDIDOS[[#This Row],[CANTIDAD]]*tbl_PEDIDOS[[#This Row],[Precio Unit]]</f>
        <v>16051.199999999999</v>
      </c>
    </row>
    <row r="201" spans="1:11" x14ac:dyDescent="0.25">
      <c r="A201" s="6">
        <v>200</v>
      </c>
      <c r="B201" t="s">
        <v>52</v>
      </c>
      <c r="C201" t="s">
        <v>5</v>
      </c>
      <c r="D201" s="14">
        <v>43358</v>
      </c>
      <c r="E201" s="6">
        <v>18</v>
      </c>
      <c r="F201" t="str">
        <f>VLOOKUP(tbl_PEDIDOS[[#This Row],[id_CLIENTE]],tbl_CLIENTES[],3,0)</f>
        <v>Chile</v>
      </c>
      <c r="G201">
        <f>YEAR(tbl_PEDIDOS[[#This Row],[FECHA]])</f>
        <v>2018</v>
      </c>
      <c r="H201" t="str">
        <f>tbl_PEDIDOS[[#This Row],[id_PAIS]]&amp;tbl_PEDIDOS[[#This Row],[id_AÑO]]</f>
        <v>Chile2018</v>
      </c>
      <c r="I201" s="19">
        <f>VLOOKUP(tbl_PEDIDOS[[#This Row],[id_PAIS_AÑO]],tbl_DESCUENTOS[],4,0)</f>
        <v>0.12</v>
      </c>
      <c r="J201" s="28">
        <f>VLOOKUP(tbl_PEDIDOS[[#This Row],[id_PRODUCTO]],tbl_PRODUCTOS[],3,0)*(1-VLOOKUP(tbl_PEDIDOS[[#This Row],[id_PAIS_AÑO]],tbl_DESCUENTOS[],4,0))</f>
        <v>668.8</v>
      </c>
      <c r="K201" s="28">
        <f>tbl_PEDIDOS[[#This Row],[CANTIDAD]]*tbl_PEDIDOS[[#This Row],[Precio Unit]]</f>
        <v>12038.4</v>
      </c>
    </row>
    <row r="202" spans="1:11" x14ac:dyDescent="0.25">
      <c r="A202" s="6">
        <v>201</v>
      </c>
      <c r="B202" t="s">
        <v>54</v>
      </c>
      <c r="C202" t="s">
        <v>3</v>
      </c>
      <c r="D202" s="14">
        <v>43358</v>
      </c>
      <c r="E202" s="6">
        <v>12</v>
      </c>
      <c r="F202" t="str">
        <f>VLOOKUP(tbl_PEDIDOS[[#This Row],[id_CLIENTE]],tbl_CLIENTES[],3,0)</f>
        <v>Perú</v>
      </c>
      <c r="G202">
        <f>YEAR(tbl_PEDIDOS[[#This Row],[FECHA]])</f>
        <v>2018</v>
      </c>
      <c r="H202" t="str">
        <f>tbl_PEDIDOS[[#This Row],[id_PAIS]]&amp;tbl_PEDIDOS[[#This Row],[id_AÑO]]</f>
        <v>Perú2018</v>
      </c>
      <c r="I202" s="19">
        <f>VLOOKUP(tbl_PEDIDOS[[#This Row],[id_PAIS_AÑO]],tbl_DESCUENTOS[],4,0)</f>
        <v>0.05</v>
      </c>
      <c r="J202" s="28">
        <f>VLOOKUP(tbl_PEDIDOS[[#This Row],[id_PRODUCTO]],tbl_PRODUCTOS[],3,0)*(1-VLOOKUP(tbl_PEDIDOS[[#This Row],[id_PAIS_AÑO]],tbl_DESCUENTOS[],4,0))</f>
        <v>712.5</v>
      </c>
      <c r="K202" s="28">
        <f>tbl_PEDIDOS[[#This Row],[CANTIDAD]]*tbl_PEDIDOS[[#This Row],[Precio Unit]]</f>
        <v>8550</v>
      </c>
    </row>
    <row r="203" spans="1:11" x14ac:dyDescent="0.25">
      <c r="A203" s="6">
        <v>202</v>
      </c>
      <c r="B203" t="s">
        <v>54</v>
      </c>
      <c r="C203" t="s">
        <v>4</v>
      </c>
      <c r="D203" s="14">
        <v>43358</v>
      </c>
      <c r="E203" s="6">
        <v>24</v>
      </c>
      <c r="F203" t="str">
        <f>VLOOKUP(tbl_PEDIDOS[[#This Row],[id_CLIENTE]],tbl_CLIENTES[],3,0)</f>
        <v>Perú</v>
      </c>
      <c r="G203">
        <f>YEAR(tbl_PEDIDOS[[#This Row],[FECHA]])</f>
        <v>2018</v>
      </c>
      <c r="H203" t="str">
        <f>tbl_PEDIDOS[[#This Row],[id_PAIS]]&amp;tbl_PEDIDOS[[#This Row],[id_AÑO]]</f>
        <v>Perú2018</v>
      </c>
      <c r="I203" s="19">
        <f>VLOOKUP(tbl_PEDIDOS[[#This Row],[id_PAIS_AÑO]],tbl_DESCUENTOS[],4,0)</f>
        <v>0.05</v>
      </c>
      <c r="J203" s="28">
        <f>VLOOKUP(tbl_PEDIDOS[[#This Row],[id_PRODUCTO]],tbl_PRODUCTOS[],3,0)*(1-VLOOKUP(tbl_PEDIDOS[[#This Row],[id_PAIS_AÑO]],tbl_DESCUENTOS[],4,0))</f>
        <v>931</v>
      </c>
      <c r="K203" s="28">
        <f>tbl_PEDIDOS[[#This Row],[CANTIDAD]]*tbl_PEDIDOS[[#This Row],[Precio Unit]]</f>
        <v>22344</v>
      </c>
    </row>
    <row r="204" spans="1:11" x14ac:dyDescent="0.25">
      <c r="A204" s="6">
        <v>203</v>
      </c>
      <c r="B204" t="s">
        <v>54</v>
      </c>
      <c r="C204" t="s">
        <v>44</v>
      </c>
      <c r="D204" s="14">
        <v>43358</v>
      </c>
      <c r="E204" s="6">
        <v>24</v>
      </c>
      <c r="F204" t="str">
        <f>VLOOKUP(tbl_PEDIDOS[[#This Row],[id_CLIENTE]],tbl_CLIENTES[],3,0)</f>
        <v>Perú</v>
      </c>
      <c r="G204">
        <f>YEAR(tbl_PEDIDOS[[#This Row],[FECHA]])</f>
        <v>2018</v>
      </c>
      <c r="H204" t="str">
        <f>tbl_PEDIDOS[[#This Row],[id_PAIS]]&amp;tbl_PEDIDOS[[#This Row],[id_AÑO]]</f>
        <v>Perú2018</v>
      </c>
      <c r="I204" s="19">
        <f>VLOOKUP(tbl_PEDIDOS[[#This Row],[id_PAIS_AÑO]],tbl_DESCUENTOS[],4,0)</f>
        <v>0.05</v>
      </c>
      <c r="J204" s="28">
        <f>VLOOKUP(tbl_PEDIDOS[[#This Row],[id_PRODUCTO]],tbl_PRODUCTOS[],3,0)*(1-VLOOKUP(tbl_PEDIDOS[[#This Row],[id_PAIS_AÑO]],tbl_DESCUENTOS[],4,0))</f>
        <v>636.5</v>
      </c>
      <c r="K204" s="28">
        <f>tbl_PEDIDOS[[#This Row],[CANTIDAD]]*tbl_PEDIDOS[[#This Row],[Precio Unit]]</f>
        <v>15276</v>
      </c>
    </row>
    <row r="205" spans="1:11" x14ac:dyDescent="0.25">
      <c r="A205" s="6">
        <v>204</v>
      </c>
      <c r="B205" t="s">
        <v>55</v>
      </c>
      <c r="C205" t="s">
        <v>5</v>
      </c>
      <c r="D205" s="14">
        <v>43358</v>
      </c>
      <c r="E205" s="6">
        <v>18</v>
      </c>
      <c r="F205" t="str">
        <f>VLOOKUP(tbl_PEDIDOS[[#This Row],[id_CLIENTE]],tbl_CLIENTES[],3,0)</f>
        <v>Ecuador</v>
      </c>
      <c r="G205">
        <f>YEAR(tbl_PEDIDOS[[#This Row],[FECHA]])</f>
        <v>2018</v>
      </c>
      <c r="H205" t="str">
        <f>tbl_PEDIDOS[[#This Row],[id_PAIS]]&amp;tbl_PEDIDOS[[#This Row],[id_AÑO]]</f>
        <v>Ecuador2018</v>
      </c>
      <c r="I205" s="19">
        <f>VLOOKUP(tbl_PEDIDOS[[#This Row],[id_PAIS_AÑO]],tbl_DESCUENTOS[],4,0)</f>
        <v>0.28000000000000003</v>
      </c>
      <c r="J205" s="28">
        <f>VLOOKUP(tbl_PEDIDOS[[#This Row],[id_PRODUCTO]],tbl_PRODUCTOS[],3,0)*(1-VLOOKUP(tbl_PEDIDOS[[#This Row],[id_PAIS_AÑO]],tbl_DESCUENTOS[],4,0))</f>
        <v>547.19999999999993</v>
      </c>
      <c r="K205" s="28">
        <f>tbl_PEDIDOS[[#This Row],[CANTIDAD]]*tbl_PEDIDOS[[#This Row],[Precio Unit]]</f>
        <v>9849.5999999999985</v>
      </c>
    </row>
    <row r="206" spans="1:11" x14ac:dyDescent="0.25">
      <c r="A206" s="6">
        <v>205</v>
      </c>
      <c r="B206" t="s">
        <v>56</v>
      </c>
      <c r="C206" t="s">
        <v>7</v>
      </c>
      <c r="D206" s="14">
        <v>43358</v>
      </c>
      <c r="E206" s="6">
        <v>24</v>
      </c>
      <c r="F206" t="str">
        <f>VLOOKUP(tbl_PEDIDOS[[#This Row],[id_CLIENTE]],tbl_CLIENTES[],3,0)</f>
        <v>Argentina</v>
      </c>
      <c r="G206">
        <f>YEAR(tbl_PEDIDOS[[#This Row],[FECHA]])</f>
        <v>2018</v>
      </c>
      <c r="H206" t="str">
        <f>tbl_PEDIDOS[[#This Row],[id_PAIS]]&amp;tbl_PEDIDOS[[#This Row],[id_AÑO]]</f>
        <v>Argentina2018</v>
      </c>
      <c r="I206" s="19">
        <f>VLOOKUP(tbl_PEDIDOS[[#This Row],[id_PAIS_AÑO]],tbl_DESCUENTOS[],4,0)</f>
        <v>0.25</v>
      </c>
      <c r="J206" s="28">
        <f>VLOOKUP(tbl_PEDIDOS[[#This Row],[id_PRODUCTO]],tbl_PRODUCTOS[],3,0)*(1-VLOOKUP(tbl_PEDIDOS[[#This Row],[id_PAIS_AÑO]],tbl_DESCUENTOS[],4,0))</f>
        <v>570</v>
      </c>
      <c r="K206" s="28">
        <f>tbl_PEDIDOS[[#This Row],[CANTIDAD]]*tbl_PEDIDOS[[#This Row],[Precio Unit]]</f>
        <v>13680</v>
      </c>
    </row>
    <row r="207" spans="1:11" x14ac:dyDescent="0.25">
      <c r="A207" s="6">
        <v>206</v>
      </c>
      <c r="B207" t="s">
        <v>57</v>
      </c>
      <c r="C207" t="s">
        <v>45</v>
      </c>
      <c r="D207" s="14">
        <v>43358</v>
      </c>
      <c r="E207" s="6">
        <v>18</v>
      </c>
      <c r="F207" t="str">
        <f>VLOOKUP(tbl_PEDIDOS[[#This Row],[id_CLIENTE]],tbl_CLIENTES[],3,0)</f>
        <v>Colombia</v>
      </c>
      <c r="G207">
        <f>YEAR(tbl_PEDIDOS[[#This Row],[FECHA]])</f>
        <v>2018</v>
      </c>
      <c r="H207" t="str">
        <f>tbl_PEDIDOS[[#This Row],[id_PAIS]]&amp;tbl_PEDIDOS[[#This Row],[id_AÑO]]</f>
        <v>Colombia2018</v>
      </c>
      <c r="I207" s="19">
        <f>VLOOKUP(tbl_PEDIDOS[[#This Row],[id_PAIS_AÑO]],tbl_DESCUENTOS[],4,0)</f>
        <v>0.15</v>
      </c>
      <c r="J207" s="28">
        <f>VLOOKUP(tbl_PEDIDOS[[#This Row],[id_PRODUCTO]],tbl_PRODUCTOS[],3,0)*(1-VLOOKUP(tbl_PEDIDOS[[#This Row],[id_PAIS_AÑO]],tbl_DESCUENTOS[],4,0))</f>
        <v>739.5</v>
      </c>
      <c r="K207" s="28">
        <f>tbl_PEDIDOS[[#This Row],[CANTIDAD]]*tbl_PEDIDOS[[#This Row],[Precio Unit]]</f>
        <v>13311</v>
      </c>
    </row>
    <row r="208" spans="1:11" x14ac:dyDescent="0.25">
      <c r="A208" s="6">
        <v>207</v>
      </c>
      <c r="B208" t="s">
        <v>58</v>
      </c>
      <c r="C208" t="s">
        <v>3</v>
      </c>
      <c r="D208" s="14">
        <v>43358</v>
      </c>
      <c r="E208" s="6">
        <v>24</v>
      </c>
      <c r="F208" t="str">
        <f>VLOOKUP(tbl_PEDIDOS[[#This Row],[id_CLIENTE]],tbl_CLIENTES[],3,0)</f>
        <v>Chile</v>
      </c>
      <c r="G208">
        <f>YEAR(tbl_PEDIDOS[[#This Row],[FECHA]])</f>
        <v>2018</v>
      </c>
      <c r="H208" t="str">
        <f>tbl_PEDIDOS[[#This Row],[id_PAIS]]&amp;tbl_PEDIDOS[[#This Row],[id_AÑO]]</f>
        <v>Chile2018</v>
      </c>
      <c r="I208" s="19">
        <f>VLOOKUP(tbl_PEDIDOS[[#This Row],[id_PAIS_AÑO]],tbl_DESCUENTOS[],4,0)</f>
        <v>0.12</v>
      </c>
      <c r="J208" s="28">
        <f>VLOOKUP(tbl_PEDIDOS[[#This Row],[id_PRODUCTO]],tbl_PRODUCTOS[],3,0)*(1-VLOOKUP(tbl_PEDIDOS[[#This Row],[id_PAIS_AÑO]],tbl_DESCUENTOS[],4,0))</f>
        <v>660</v>
      </c>
      <c r="K208" s="28">
        <f>tbl_PEDIDOS[[#This Row],[CANTIDAD]]*tbl_PEDIDOS[[#This Row],[Precio Unit]]</f>
        <v>15840</v>
      </c>
    </row>
    <row r="209" spans="1:11" x14ac:dyDescent="0.25">
      <c r="A209" s="6">
        <v>208</v>
      </c>
      <c r="B209" t="s">
        <v>53</v>
      </c>
      <c r="C209" t="s">
        <v>6</v>
      </c>
      <c r="D209" s="14">
        <v>43358</v>
      </c>
      <c r="E209" s="6">
        <v>24</v>
      </c>
      <c r="F209" t="str">
        <f>VLOOKUP(tbl_PEDIDOS[[#This Row],[id_CLIENTE]],tbl_CLIENTES[],3,0)</f>
        <v>Uruguay</v>
      </c>
      <c r="G209">
        <f>YEAR(tbl_PEDIDOS[[#This Row],[FECHA]])</f>
        <v>2018</v>
      </c>
      <c r="H209" t="str">
        <f>tbl_PEDIDOS[[#This Row],[id_PAIS]]&amp;tbl_PEDIDOS[[#This Row],[id_AÑO]]</f>
        <v>Uruguay2018</v>
      </c>
      <c r="I209" s="19">
        <f>VLOOKUP(tbl_PEDIDOS[[#This Row],[id_PAIS_AÑO]],tbl_DESCUENTOS[],4,0)</f>
        <v>0.02</v>
      </c>
      <c r="J209" s="28">
        <f>VLOOKUP(tbl_PEDIDOS[[#This Row],[id_PRODUCTO]],tbl_PRODUCTOS[],3,0)*(1-VLOOKUP(tbl_PEDIDOS[[#This Row],[id_PAIS_AÑO]],tbl_DESCUENTOS[],4,0))</f>
        <v>823.19999999999993</v>
      </c>
      <c r="K209" s="28">
        <f>tbl_PEDIDOS[[#This Row],[CANTIDAD]]*tbl_PEDIDOS[[#This Row],[Precio Unit]]</f>
        <v>19756.8</v>
      </c>
    </row>
    <row r="210" spans="1:11" x14ac:dyDescent="0.25">
      <c r="A210" s="6">
        <v>209</v>
      </c>
      <c r="B210" t="s">
        <v>52</v>
      </c>
      <c r="C210" t="s">
        <v>4</v>
      </c>
      <c r="D210" s="14">
        <v>43358</v>
      </c>
      <c r="E210" s="6">
        <v>36</v>
      </c>
      <c r="F210" t="str">
        <f>VLOOKUP(tbl_PEDIDOS[[#This Row],[id_CLIENTE]],tbl_CLIENTES[],3,0)</f>
        <v>Chile</v>
      </c>
      <c r="G210">
        <f>YEAR(tbl_PEDIDOS[[#This Row],[FECHA]])</f>
        <v>2018</v>
      </c>
      <c r="H210" t="str">
        <f>tbl_PEDIDOS[[#This Row],[id_PAIS]]&amp;tbl_PEDIDOS[[#This Row],[id_AÑO]]</f>
        <v>Chile2018</v>
      </c>
      <c r="I210" s="19">
        <f>VLOOKUP(tbl_PEDIDOS[[#This Row],[id_PAIS_AÑO]],tbl_DESCUENTOS[],4,0)</f>
        <v>0.12</v>
      </c>
      <c r="J210" s="28">
        <f>VLOOKUP(tbl_PEDIDOS[[#This Row],[id_PRODUCTO]],tbl_PRODUCTOS[],3,0)*(1-VLOOKUP(tbl_PEDIDOS[[#This Row],[id_PAIS_AÑO]],tbl_DESCUENTOS[],4,0))</f>
        <v>862.4</v>
      </c>
      <c r="K210" s="28">
        <f>tbl_PEDIDOS[[#This Row],[CANTIDAD]]*tbl_PEDIDOS[[#This Row],[Precio Unit]]</f>
        <v>31046.399999999998</v>
      </c>
    </row>
    <row r="211" spans="1:11" x14ac:dyDescent="0.25">
      <c r="A211" s="6">
        <v>210</v>
      </c>
      <c r="B211" t="s">
        <v>53</v>
      </c>
      <c r="C211" t="s">
        <v>5</v>
      </c>
      <c r="D211" s="14">
        <v>43358</v>
      </c>
      <c r="E211" s="6">
        <v>24</v>
      </c>
      <c r="F211" t="str">
        <f>VLOOKUP(tbl_PEDIDOS[[#This Row],[id_CLIENTE]],tbl_CLIENTES[],3,0)</f>
        <v>Uruguay</v>
      </c>
      <c r="G211">
        <f>YEAR(tbl_PEDIDOS[[#This Row],[FECHA]])</f>
        <v>2018</v>
      </c>
      <c r="H211" t="str">
        <f>tbl_PEDIDOS[[#This Row],[id_PAIS]]&amp;tbl_PEDIDOS[[#This Row],[id_AÑO]]</f>
        <v>Uruguay2018</v>
      </c>
      <c r="I211" s="19">
        <f>VLOOKUP(tbl_PEDIDOS[[#This Row],[id_PAIS_AÑO]],tbl_DESCUENTOS[],4,0)</f>
        <v>0.02</v>
      </c>
      <c r="J211" s="28">
        <f>VLOOKUP(tbl_PEDIDOS[[#This Row],[id_PRODUCTO]],tbl_PRODUCTOS[],3,0)*(1-VLOOKUP(tbl_PEDIDOS[[#This Row],[id_PAIS_AÑO]],tbl_DESCUENTOS[],4,0))</f>
        <v>744.8</v>
      </c>
      <c r="K211" s="28">
        <f>tbl_PEDIDOS[[#This Row],[CANTIDAD]]*tbl_PEDIDOS[[#This Row],[Precio Unit]]</f>
        <v>17875.199999999997</v>
      </c>
    </row>
    <row r="212" spans="1:11" x14ac:dyDescent="0.25">
      <c r="A212" s="6">
        <v>211</v>
      </c>
      <c r="B212" t="s">
        <v>54</v>
      </c>
      <c r="C212" t="s">
        <v>45</v>
      </c>
      <c r="D212" s="14">
        <v>43358</v>
      </c>
      <c r="E212" s="6">
        <v>12</v>
      </c>
      <c r="F212" t="str">
        <f>VLOOKUP(tbl_PEDIDOS[[#This Row],[id_CLIENTE]],tbl_CLIENTES[],3,0)</f>
        <v>Perú</v>
      </c>
      <c r="G212">
        <f>YEAR(tbl_PEDIDOS[[#This Row],[FECHA]])</f>
        <v>2018</v>
      </c>
      <c r="H212" t="str">
        <f>tbl_PEDIDOS[[#This Row],[id_PAIS]]&amp;tbl_PEDIDOS[[#This Row],[id_AÑO]]</f>
        <v>Perú2018</v>
      </c>
      <c r="I212" s="19">
        <f>VLOOKUP(tbl_PEDIDOS[[#This Row],[id_PAIS_AÑO]],tbl_DESCUENTOS[],4,0)</f>
        <v>0.05</v>
      </c>
      <c r="J212" s="28">
        <f>VLOOKUP(tbl_PEDIDOS[[#This Row],[id_PRODUCTO]],tbl_PRODUCTOS[],3,0)*(1-VLOOKUP(tbl_PEDIDOS[[#This Row],[id_PAIS_AÑO]],tbl_DESCUENTOS[],4,0))</f>
        <v>826.5</v>
      </c>
      <c r="K212" s="28">
        <f>tbl_PEDIDOS[[#This Row],[CANTIDAD]]*tbl_PEDIDOS[[#This Row],[Precio Unit]]</f>
        <v>9918</v>
      </c>
    </row>
    <row r="213" spans="1:11" x14ac:dyDescent="0.25">
      <c r="A213" s="6">
        <v>212</v>
      </c>
      <c r="B213" t="s">
        <v>51</v>
      </c>
      <c r="C213" t="s">
        <v>3</v>
      </c>
      <c r="D213" s="14">
        <v>43388</v>
      </c>
      <c r="E213" s="6">
        <v>18</v>
      </c>
      <c r="F213" t="str">
        <f>VLOOKUP(tbl_PEDIDOS[[#This Row],[id_CLIENTE]],tbl_CLIENTES[],3,0)</f>
        <v>Colombia</v>
      </c>
      <c r="G213">
        <f>YEAR(tbl_PEDIDOS[[#This Row],[FECHA]])</f>
        <v>2018</v>
      </c>
      <c r="H213" t="str">
        <f>tbl_PEDIDOS[[#This Row],[id_PAIS]]&amp;tbl_PEDIDOS[[#This Row],[id_AÑO]]</f>
        <v>Colombia2018</v>
      </c>
      <c r="I213" s="19">
        <f>VLOOKUP(tbl_PEDIDOS[[#This Row],[id_PAIS_AÑO]],tbl_DESCUENTOS[],4,0)</f>
        <v>0.15</v>
      </c>
      <c r="J213" s="28">
        <f>VLOOKUP(tbl_PEDIDOS[[#This Row],[id_PRODUCTO]],tbl_PRODUCTOS[],3,0)*(1-VLOOKUP(tbl_PEDIDOS[[#This Row],[id_PAIS_AÑO]],tbl_DESCUENTOS[],4,0))</f>
        <v>637.5</v>
      </c>
      <c r="K213" s="28">
        <f>tbl_PEDIDOS[[#This Row],[CANTIDAD]]*tbl_PEDIDOS[[#This Row],[Precio Unit]]</f>
        <v>11475</v>
      </c>
    </row>
    <row r="214" spans="1:11" x14ac:dyDescent="0.25">
      <c r="A214" s="6">
        <v>213</v>
      </c>
      <c r="B214" t="s">
        <v>51</v>
      </c>
      <c r="C214" t="s">
        <v>46</v>
      </c>
      <c r="D214" s="14">
        <v>43388</v>
      </c>
      <c r="E214" s="6">
        <v>24</v>
      </c>
      <c r="F214" t="str">
        <f>VLOOKUP(tbl_PEDIDOS[[#This Row],[id_CLIENTE]],tbl_CLIENTES[],3,0)</f>
        <v>Colombia</v>
      </c>
      <c r="G214">
        <f>YEAR(tbl_PEDIDOS[[#This Row],[FECHA]])</f>
        <v>2018</v>
      </c>
      <c r="H214" t="str">
        <f>tbl_PEDIDOS[[#This Row],[id_PAIS]]&amp;tbl_PEDIDOS[[#This Row],[id_AÑO]]</f>
        <v>Colombia2018</v>
      </c>
      <c r="I214" s="19">
        <f>VLOOKUP(tbl_PEDIDOS[[#This Row],[id_PAIS_AÑO]],tbl_DESCUENTOS[],4,0)</f>
        <v>0.15</v>
      </c>
      <c r="J214" s="28">
        <f>VLOOKUP(tbl_PEDIDOS[[#This Row],[id_PRODUCTO]],tbl_PRODUCTOS[],3,0)*(1-VLOOKUP(tbl_PEDIDOS[[#This Row],[id_PAIS_AÑO]],tbl_DESCUENTOS[],4,0))</f>
        <v>578</v>
      </c>
      <c r="K214" s="28">
        <f>tbl_PEDIDOS[[#This Row],[CANTIDAD]]*tbl_PEDIDOS[[#This Row],[Precio Unit]]</f>
        <v>13872</v>
      </c>
    </row>
    <row r="215" spans="1:11" x14ac:dyDescent="0.25">
      <c r="A215" s="6">
        <v>214</v>
      </c>
      <c r="B215" t="s">
        <v>52</v>
      </c>
      <c r="C215" t="s">
        <v>7</v>
      </c>
      <c r="D215" s="14">
        <v>43388</v>
      </c>
      <c r="E215" s="6">
        <v>12</v>
      </c>
      <c r="F215" t="str">
        <f>VLOOKUP(tbl_PEDIDOS[[#This Row],[id_CLIENTE]],tbl_CLIENTES[],3,0)</f>
        <v>Chile</v>
      </c>
      <c r="G215">
        <f>YEAR(tbl_PEDIDOS[[#This Row],[FECHA]])</f>
        <v>2018</v>
      </c>
      <c r="H215" t="str">
        <f>tbl_PEDIDOS[[#This Row],[id_PAIS]]&amp;tbl_PEDIDOS[[#This Row],[id_AÑO]]</f>
        <v>Chile2018</v>
      </c>
      <c r="I215" s="19">
        <f>VLOOKUP(tbl_PEDIDOS[[#This Row],[id_PAIS_AÑO]],tbl_DESCUENTOS[],4,0)</f>
        <v>0.12</v>
      </c>
      <c r="J215" s="28">
        <f>VLOOKUP(tbl_PEDIDOS[[#This Row],[id_PRODUCTO]],tbl_PRODUCTOS[],3,0)*(1-VLOOKUP(tbl_PEDIDOS[[#This Row],[id_PAIS_AÑO]],tbl_DESCUENTOS[],4,0))</f>
        <v>668.8</v>
      </c>
      <c r="K215" s="28">
        <f>tbl_PEDIDOS[[#This Row],[CANTIDAD]]*tbl_PEDIDOS[[#This Row],[Precio Unit]]</f>
        <v>8025.5999999999995</v>
      </c>
    </row>
    <row r="216" spans="1:11" x14ac:dyDescent="0.25">
      <c r="A216" s="6">
        <v>215</v>
      </c>
      <c r="B216" t="s">
        <v>52</v>
      </c>
      <c r="C216" t="s">
        <v>3</v>
      </c>
      <c r="D216" s="14">
        <v>43388</v>
      </c>
      <c r="E216" s="6">
        <v>24</v>
      </c>
      <c r="F216" t="str">
        <f>VLOOKUP(tbl_PEDIDOS[[#This Row],[id_CLIENTE]],tbl_CLIENTES[],3,0)</f>
        <v>Chile</v>
      </c>
      <c r="G216">
        <f>YEAR(tbl_PEDIDOS[[#This Row],[FECHA]])</f>
        <v>2018</v>
      </c>
      <c r="H216" t="str">
        <f>tbl_PEDIDOS[[#This Row],[id_PAIS]]&amp;tbl_PEDIDOS[[#This Row],[id_AÑO]]</f>
        <v>Chile2018</v>
      </c>
      <c r="I216" s="19">
        <f>VLOOKUP(tbl_PEDIDOS[[#This Row],[id_PAIS_AÑO]],tbl_DESCUENTOS[],4,0)</f>
        <v>0.12</v>
      </c>
      <c r="J216" s="28">
        <f>VLOOKUP(tbl_PEDIDOS[[#This Row],[id_PRODUCTO]],tbl_PRODUCTOS[],3,0)*(1-VLOOKUP(tbl_PEDIDOS[[#This Row],[id_PAIS_AÑO]],tbl_DESCUENTOS[],4,0))</f>
        <v>660</v>
      </c>
      <c r="K216" s="28">
        <f>tbl_PEDIDOS[[#This Row],[CANTIDAD]]*tbl_PEDIDOS[[#This Row],[Precio Unit]]</f>
        <v>15840</v>
      </c>
    </row>
    <row r="217" spans="1:11" x14ac:dyDescent="0.25">
      <c r="A217" s="6">
        <v>216</v>
      </c>
      <c r="B217" t="s">
        <v>52</v>
      </c>
      <c r="C217" t="s">
        <v>46</v>
      </c>
      <c r="D217" s="14">
        <v>43388</v>
      </c>
      <c r="E217" s="6">
        <v>24</v>
      </c>
      <c r="F217" t="str">
        <f>VLOOKUP(tbl_PEDIDOS[[#This Row],[id_CLIENTE]],tbl_CLIENTES[],3,0)</f>
        <v>Chile</v>
      </c>
      <c r="G217">
        <f>YEAR(tbl_PEDIDOS[[#This Row],[FECHA]])</f>
        <v>2018</v>
      </c>
      <c r="H217" t="str">
        <f>tbl_PEDIDOS[[#This Row],[id_PAIS]]&amp;tbl_PEDIDOS[[#This Row],[id_AÑO]]</f>
        <v>Chile2018</v>
      </c>
      <c r="I217" s="19">
        <f>VLOOKUP(tbl_PEDIDOS[[#This Row],[id_PAIS_AÑO]],tbl_DESCUENTOS[],4,0)</f>
        <v>0.12</v>
      </c>
      <c r="J217" s="28">
        <f>VLOOKUP(tbl_PEDIDOS[[#This Row],[id_PRODUCTO]],tbl_PRODUCTOS[],3,0)*(1-VLOOKUP(tbl_PEDIDOS[[#This Row],[id_PAIS_AÑO]],tbl_DESCUENTOS[],4,0))</f>
        <v>598.4</v>
      </c>
      <c r="K217" s="28">
        <f>tbl_PEDIDOS[[#This Row],[CANTIDAD]]*tbl_PEDIDOS[[#This Row],[Precio Unit]]</f>
        <v>14361.599999999999</v>
      </c>
    </row>
    <row r="218" spans="1:11" x14ac:dyDescent="0.25">
      <c r="A218" s="6">
        <v>217</v>
      </c>
      <c r="B218" t="s">
        <v>53</v>
      </c>
      <c r="C218" t="s">
        <v>46</v>
      </c>
      <c r="D218" s="14">
        <v>43388</v>
      </c>
      <c r="E218" s="6">
        <v>36</v>
      </c>
      <c r="F218" t="str">
        <f>VLOOKUP(tbl_PEDIDOS[[#This Row],[id_CLIENTE]],tbl_CLIENTES[],3,0)</f>
        <v>Uruguay</v>
      </c>
      <c r="G218">
        <f>YEAR(tbl_PEDIDOS[[#This Row],[FECHA]])</f>
        <v>2018</v>
      </c>
      <c r="H218" t="str">
        <f>tbl_PEDIDOS[[#This Row],[id_PAIS]]&amp;tbl_PEDIDOS[[#This Row],[id_AÑO]]</f>
        <v>Uruguay2018</v>
      </c>
      <c r="I218" s="19">
        <f>VLOOKUP(tbl_PEDIDOS[[#This Row],[id_PAIS_AÑO]],tbl_DESCUENTOS[],4,0)</f>
        <v>0.02</v>
      </c>
      <c r="J218" s="28">
        <f>VLOOKUP(tbl_PEDIDOS[[#This Row],[id_PRODUCTO]],tbl_PRODUCTOS[],3,0)*(1-VLOOKUP(tbl_PEDIDOS[[#This Row],[id_PAIS_AÑO]],tbl_DESCUENTOS[],4,0))</f>
        <v>666.4</v>
      </c>
      <c r="K218" s="28">
        <f>tbl_PEDIDOS[[#This Row],[CANTIDAD]]*tbl_PEDIDOS[[#This Row],[Precio Unit]]</f>
        <v>23990.399999999998</v>
      </c>
    </row>
    <row r="219" spans="1:11" x14ac:dyDescent="0.25">
      <c r="A219" s="6">
        <v>218</v>
      </c>
      <c r="B219" t="s">
        <v>53</v>
      </c>
      <c r="C219" t="s">
        <v>4</v>
      </c>
      <c r="D219" s="14">
        <v>43388</v>
      </c>
      <c r="E219" s="6">
        <v>36</v>
      </c>
      <c r="F219" t="str">
        <f>VLOOKUP(tbl_PEDIDOS[[#This Row],[id_CLIENTE]],tbl_CLIENTES[],3,0)</f>
        <v>Uruguay</v>
      </c>
      <c r="G219">
        <f>YEAR(tbl_PEDIDOS[[#This Row],[FECHA]])</f>
        <v>2018</v>
      </c>
      <c r="H219" t="str">
        <f>tbl_PEDIDOS[[#This Row],[id_PAIS]]&amp;tbl_PEDIDOS[[#This Row],[id_AÑO]]</f>
        <v>Uruguay2018</v>
      </c>
      <c r="I219" s="19">
        <f>VLOOKUP(tbl_PEDIDOS[[#This Row],[id_PAIS_AÑO]],tbl_DESCUENTOS[],4,0)</f>
        <v>0.02</v>
      </c>
      <c r="J219" s="28">
        <f>VLOOKUP(tbl_PEDIDOS[[#This Row],[id_PRODUCTO]],tbl_PRODUCTOS[],3,0)*(1-VLOOKUP(tbl_PEDIDOS[[#This Row],[id_PAIS_AÑO]],tbl_DESCUENTOS[],4,0))</f>
        <v>960.4</v>
      </c>
      <c r="K219" s="28">
        <f>tbl_PEDIDOS[[#This Row],[CANTIDAD]]*tbl_PEDIDOS[[#This Row],[Precio Unit]]</f>
        <v>34574.400000000001</v>
      </c>
    </row>
    <row r="220" spans="1:11" x14ac:dyDescent="0.25">
      <c r="A220" s="6">
        <v>219</v>
      </c>
      <c r="B220" t="s">
        <v>54</v>
      </c>
      <c r="C220" t="s">
        <v>6</v>
      </c>
      <c r="D220" s="14">
        <v>43388</v>
      </c>
      <c r="E220" s="6">
        <v>24</v>
      </c>
      <c r="F220" t="str">
        <f>VLOOKUP(tbl_PEDIDOS[[#This Row],[id_CLIENTE]],tbl_CLIENTES[],3,0)</f>
        <v>Perú</v>
      </c>
      <c r="G220">
        <f>YEAR(tbl_PEDIDOS[[#This Row],[FECHA]])</f>
        <v>2018</v>
      </c>
      <c r="H220" t="str">
        <f>tbl_PEDIDOS[[#This Row],[id_PAIS]]&amp;tbl_PEDIDOS[[#This Row],[id_AÑO]]</f>
        <v>Perú2018</v>
      </c>
      <c r="I220" s="19">
        <f>VLOOKUP(tbl_PEDIDOS[[#This Row],[id_PAIS_AÑO]],tbl_DESCUENTOS[],4,0)</f>
        <v>0.05</v>
      </c>
      <c r="J220" s="28">
        <f>VLOOKUP(tbl_PEDIDOS[[#This Row],[id_PRODUCTO]],tbl_PRODUCTOS[],3,0)*(1-VLOOKUP(tbl_PEDIDOS[[#This Row],[id_PAIS_AÑO]],tbl_DESCUENTOS[],4,0))</f>
        <v>798</v>
      </c>
      <c r="K220" s="28">
        <f>tbl_PEDIDOS[[#This Row],[CANTIDAD]]*tbl_PEDIDOS[[#This Row],[Precio Unit]]</f>
        <v>19152</v>
      </c>
    </row>
    <row r="221" spans="1:11" x14ac:dyDescent="0.25">
      <c r="A221" s="6">
        <v>220</v>
      </c>
      <c r="B221" t="s">
        <v>54</v>
      </c>
      <c r="C221" t="s">
        <v>3</v>
      </c>
      <c r="D221" s="14">
        <v>43388</v>
      </c>
      <c r="E221" s="6">
        <v>18</v>
      </c>
      <c r="F221" t="str">
        <f>VLOOKUP(tbl_PEDIDOS[[#This Row],[id_CLIENTE]],tbl_CLIENTES[],3,0)</f>
        <v>Perú</v>
      </c>
      <c r="G221">
        <f>YEAR(tbl_PEDIDOS[[#This Row],[FECHA]])</f>
        <v>2018</v>
      </c>
      <c r="H221" t="str">
        <f>tbl_PEDIDOS[[#This Row],[id_PAIS]]&amp;tbl_PEDIDOS[[#This Row],[id_AÑO]]</f>
        <v>Perú2018</v>
      </c>
      <c r="I221" s="19">
        <f>VLOOKUP(tbl_PEDIDOS[[#This Row],[id_PAIS_AÑO]],tbl_DESCUENTOS[],4,0)</f>
        <v>0.05</v>
      </c>
      <c r="J221" s="28">
        <f>VLOOKUP(tbl_PEDIDOS[[#This Row],[id_PRODUCTO]],tbl_PRODUCTOS[],3,0)*(1-VLOOKUP(tbl_PEDIDOS[[#This Row],[id_PAIS_AÑO]],tbl_DESCUENTOS[],4,0))</f>
        <v>712.5</v>
      </c>
      <c r="K221" s="28">
        <f>tbl_PEDIDOS[[#This Row],[CANTIDAD]]*tbl_PEDIDOS[[#This Row],[Precio Unit]]</f>
        <v>12825</v>
      </c>
    </row>
    <row r="222" spans="1:11" x14ac:dyDescent="0.25">
      <c r="A222" s="6">
        <v>221</v>
      </c>
      <c r="B222" t="s">
        <v>55</v>
      </c>
      <c r="C222" t="s">
        <v>4</v>
      </c>
      <c r="D222" s="14">
        <v>43388</v>
      </c>
      <c r="E222" s="6">
        <v>12</v>
      </c>
      <c r="F222" t="str">
        <f>VLOOKUP(tbl_PEDIDOS[[#This Row],[id_CLIENTE]],tbl_CLIENTES[],3,0)</f>
        <v>Ecuador</v>
      </c>
      <c r="G222">
        <f>YEAR(tbl_PEDIDOS[[#This Row],[FECHA]])</f>
        <v>2018</v>
      </c>
      <c r="H222" t="str">
        <f>tbl_PEDIDOS[[#This Row],[id_PAIS]]&amp;tbl_PEDIDOS[[#This Row],[id_AÑO]]</f>
        <v>Ecuador2018</v>
      </c>
      <c r="I222" s="19">
        <f>VLOOKUP(tbl_PEDIDOS[[#This Row],[id_PAIS_AÑO]],tbl_DESCUENTOS[],4,0)</f>
        <v>0.28000000000000003</v>
      </c>
      <c r="J222" s="28">
        <f>VLOOKUP(tbl_PEDIDOS[[#This Row],[id_PRODUCTO]],tbl_PRODUCTOS[],3,0)*(1-VLOOKUP(tbl_PEDIDOS[[#This Row],[id_PAIS_AÑO]],tbl_DESCUENTOS[],4,0))</f>
        <v>705.6</v>
      </c>
      <c r="K222" s="28">
        <f>tbl_PEDIDOS[[#This Row],[CANTIDAD]]*tbl_PEDIDOS[[#This Row],[Precio Unit]]</f>
        <v>8467.2000000000007</v>
      </c>
    </row>
    <row r="223" spans="1:11" x14ac:dyDescent="0.25">
      <c r="A223" s="6">
        <v>222</v>
      </c>
      <c r="B223" t="s">
        <v>56</v>
      </c>
      <c r="C223" t="s">
        <v>44</v>
      </c>
      <c r="D223" s="14">
        <v>43388</v>
      </c>
      <c r="E223" s="6">
        <v>24</v>
      </c>
      <c r="F223" t="str">
        <f>VLOOKUP(tbl_PEDIDOS[[#This Row],[id_CLIENTE]],tbl_CLIENTES[],3,0)</f>
        <v>Argentina</v>
      </c>
      <c r="G223">
        <f>YEAR(tbl_PEDIDOS[[#This Row],[FECHA]])</f>
        <v>2018</v>
      </c>
      <c r="H223" t="str">
        <f>tbl_PEDIDOS[[#This Row],[id_PAIS]]&amp;tbl_PEDIDOS[[#This Row],[id_AÑO]]</f>
        <v>Argentina2018</v>
      </c>
      <c r="I223" s="19">
        <f>VLOOKUP(tbl_PEDIDOS[[#This Row],[id_PAIS_AÑO]],tbl_DESCUENTOS[],4,0)</f>
        <v>0.25</v>
      </c>
      <c r="J223" s="28">
        <f>VLOOKUP(tbl_PEDIDOS[[#This Row],[id_PRODUCTO]],tbl_PRODUCTOS[],3,0)*(1-VLOOKUP(tbl_PEDIDOS[[#This Row],[id_PAIS_AÑO]],tbl_DESCUENTOS[],4,0))</f>
        <v>502.5</v>
      </c>
      <c r="K223" s="28">
        <f>tbl_PEDIDOS[[#This Row],[CANTIDAD]]*tbl_PEDIDOS[[#This Row],[Precio Unit]]</f>
        <v>12060</v>
      </c>
    </row>
    <row r="224" spans="1:11" x14ac:dyDescent="0.25">
      <c r="A224" s="6">
        <v>223</v>
      </c>
      <c r="B224" t="s">
        <v>57</v>
      </c>
      <c r="C224" t="s">
        <v>5</v>
      </c>
      <c r="D224" s="14">
        <v>43388</v>
      </c>
      <c r="E224" s="6">
        <v>24</v>
      </c>
      <c r="F224" t="str">
        <f>VLOOKUP(tbl_PEDIDOS[[#This Row],[id_CLIENTE]],tbl_CLIENTES[],3,0)</f>
        <v>Colombia</v>
      </c>
      <c r="G224">
        <f>YEAR(tbl_PEDIDOS[[#This Row],[FECHA]])</f>
        <v>2018</v>
      </c>
      <c r="H224" t="str">
        <f>tbl_PEDIDOS[[#This Row],[id_PAIS]]&amp;tbl_PEDIDOS[[#This Row],[id_AÑO]]</f>
        <v>Colombia2018</v>
      </c>
      <c r="I224" s="19">
        <f>VLOOKUP(tbl_PEDIDOS[[#This Row],[id_PAIS_AÑO]],tbl_DESCUENTOS[],4,0)</f>
        <v>0.15</v>
      </c>
      <c r="J224" s="28">
        <f>VLOOKUP(tbl_PEDIDOS[[#This Row],[id_PRODUCTO]],tbl_PRODUCTOS[],3,0)*(1-VLOOKUP(tbl_PEDIDOS[[#This Row],[id_PAIS_AÑO]],tbl_DESCUENTOS[],4,0))</f>
        <v>646</v>
      </c>
      <c r="K224" s="28">
        <f>tbl_PEDIDOS[[#This Row],[CANTIDAD]]*tbl_PEDIDOS[[#This Row],[Precio Unit]]</f>
        <v>15504</v>
      </c>
    </row>
    <row r="225" spans="1:11" x14ac:dyDescent="0.25">
      <c r="A225" s="6">
        <v>224</v>
      </c>
      <c r="B225" t="s">
        <v>58</v>
      </c>
      <c r="C225" t="s">
        <v>7</v>
      </c>
      <c r="D225" s="14">
        <v>43388</v>
      </c>
      <c r="E225" s="6">
        <v>18</v>
      </c>
      <c r="F225" t="str">
        <f>VLOOKUP(tbl_PEDIDOS[[#This Row],[id_CLIENTE]],tbl_CLIENTES[],3,0)</f>
        <v>Chile</v>
      </c>
      <c r="G225">
        <f>YEAR(tbl_PEDIDOS[[#This Row],[FECHA]])</f>
        <v>2018</v>
      </c>
      <c r="H225" t="str">
        <f>tbl_PEDIDOS[[#This Row],[id_PAIS]]&amp;tbl_PEDIDOS[[#This Row],[id_AÑO]]</f>
        <v>Chile2018</v>
      </c>
      <c r="I225" s="19">
        <f>VLOOKUP(tbl_PEDIDOS[[#This Row],[id_PAIS_AÑO]],tbl_DESCUENTOS[],4,0)</f>
        <v>0.12</v>
      </c>
      <c r="J225" s="28">
        <f>VLOOKUP(tbl_PEDIDOS[[#This Row],[id_PRODUCTO]],tbl_PRODUCTOS[],3,0)*(1-VLOOKUP(tbl_PEDIDOS[[#This Row],[id_PAIS_AÑO]],tbl_DESCUENTOS[],4,0))</f>
        <v>668.8</v>
      </c>
      <c r="K225" s="28">
        <f>tbl_PEDIDOS[[#This Row],[CANTIDAD]]*tbl_PEDIDOS[[#This Row],[Precio Unit]]</f>
        <v>12038.4</v>
      </c>
    </row>
    <row r="226" spans="1:11" x14ac:dyDescent="0.25">
      <c r="A226" s="6">
        <v>225</v>
      </c>
      <c r="B226" t="s">
        <v>58</v>
      </c>
      <c r="C226" t="s">
        <v>4</v>
      </c>
      <c r="D226" s="14">
        <v>43388</v>
      </c>
      <c r="E226" s="6">
        <v>24</v>
      </c>
      <c r="F226" t="str">
        <f>VLOOKUP(tbl_PEDIDOS[[#This Row],[id_CLIENTE]],tbl_CLIENTES[],3,0)</f>
        <v>Chile</v>
      </c>
      <c r="G226">
        <f>YEAR(tbl_PEDIDOS[[#This Row],[FECHA]])</f>
        <v>2018</v>
      </c>
      <c r="H226" t="str">
        <f>tbl_PEDIDOS[[#This Row],[id_PAIS]]&amp;tbl_PEDIDOS[[#This Row],[id_AÑO]]</f>
        <v>Chile2018</v>
      </c>
      <c r="I226" s="19">
        <f>VLOOKUP(tbl_PEDIDOS[[#This Row],[id_PAIS_AÑO]],tbl_DESCUENTOS[],4,0)</f>
        <v>0.12</v>
      </c>
      <c r="J226" s="28">
        <f>VLOOKUP(tbl_PEDIDOS[[#This Row],[id_PRODUCTO]],tbl_PRODUCTOS[],3,0)*(1-VLOOKUP(tbl_PEDIDOS[[#This Row],[id_PAIS_AÑO]],tbl_DESCUENTOS[],4,0))</f>
        <v>862.4</v>
      </c>
      <c r="K226" s="28">
        <f>tbl_PEDIDOS[[#This Row],[CANTIDAD]]*tbl_PEDIDOS[[#This Row],[Precio Unit]]</f>
        <v>20697.599999999999</v>
      </c>
    </row>
    <row r="227" spans="1:11" x14ac:dyDescent="0.25">
      <c r="A227" s="6">
        <v>226</v>
      </c>
      <c r="B227" t="s">
        <v>53</v>
      </c>
      <c r="C227" t="s">
        <v>44</v>
      </c>
      <c r="D227" s="14">
        <v>43388</v>
      </c>
      <c r="E227" s="6">
        <v>12</v>
      </c>
      <c r="F227" t="str">
        <f>VLOOKUP(tbl_PEDIDOS[[#This Row],[id_CLIENTE]],tbl_CLIENTES[],3,0)</f>
        <v>Uruguay</v>
      </c>
      <c r="G227">
        <f>YEAR(tbl_PEDIDOS[[#This Row],[FECHA]])</f>
        <v>2018</v>
      </c>
      <c r="H227" t="str">
        <f>tbl_PEDIDOS[[#This Row],[id_PAIS]]&amp;tbl_PEDIDOS[[#This Row],[id_AÑO]]</f>
        <v>Uruguay2018</v>
      </c>
      <c r="I227" s="19">
        <f>VLOOKUP(tbl_PEDIDOS[[#This Row],[id_PAIS_AÑO]],tbl_DESCUENTOS[],4,0)</f>
        <v>0.02</v>
      </c>
      <c r="J227" s="28">
        <f>VLOOKUP(tbl_PEDIDOS[[#This Row],[id_PRODUCTO]],tbl_PRODUCTOS[],3,0)*(1-VLOOKUP(tbl_PEDIDOS[[#This Row],[id_PAIS_AÑO]],tbl_DESCUENTOS[],4,0))</f>
        <v>656.6</v>
      </c>
      <c r="K227" s="28">
        <f>tbl_PEDIDOS[[#This Row],[CANTIDAD]]*tbl_PEDIDOS[[#This Row],[Precio Unit]]</f>
        <v>7879.2000000000007</v>
      </c>
    </row>
    <row r="228" spans="1:11" x14ac:dyDescent="0.25">
      <c r="A228" s="6">
        <v>227</v>
      </c>
      <c r="B228" t="s">
        <v>52</v>
      </c>
      <c r="C228" t="s">
        <v>5</v>
      </c>
      <c r="D228" s="14">
        <v>43388</v>
      </c>
      <c r="E228" s="6">
        <v>24</v>
      </c>
      <c r="F228" t="str">
        <f>VLOOKUP(tbl_PEDIDOS[[#This Row],[id_CLIENTE]],tbl_CLIENTES[],3,0)</f>
        <v>Chile</v>
      </c>
      <c r="G228">
        <f>YEAR(tbl_PEDIDOS[[#This Row],[FECHA]])</f>
        <v>2018</v>
      </c>
      <c r="H228" t="str">
        <f>tbl_PEDIDOS[[#This Row],[id_PAIS]]&amp;tbl_PEDIDOS[[#This Row],[id_AÑO]]</f>
        <v>Chile2018</v>
      </c>
      <c r="I228" s="19">
        <f>VLOOKUP(tbl_PEDIDOS[[#This Row],[id_PAIS_AÑO]],tbl_DESCUENTOS[],4,0)</f>
        <v>0.12</v>
      </c>
      <c r="J228" s="28">
        <f>VLOOKUP(tbl_PEDIDOS[[#This Row],[id_PRODUCTO]],tbl_PRODUCTOS[],3,0)*(1-VLOOKUP(tbl_PEDIDOS[[#This Row],[id_PAIS_AÑO]],tbl_DESCUENTOS[],4,0))</f>
        <v>668.8</v>
      </c>
      <c r="K228" s="28">
        <f>tbl_PEDIDOS[[#This Row],[CANTIDAD]]*tbl_PEDIDOS[[#This Row],[Precio Unit]]</f>
        <v>16051.199999999999</v>
      </c>
    </row>
    <row r="229" spans="1:11" x14ac:dyDescent="0.25">
      <c r="A229" s="6">
        <v>228</v>
      </c>
      <c r="B229" t="s">
        <v>51</v>
      </c>
      <c r="C229" t="s">
        <v>6</v>
      </c>
      <c r="D229" s="14">
        <v>43388</v>
      </c>
      <c r="E229" s="6">
        <v>36</v>
      </c>
      <c r="F229" t="str">
        <f>VLOOKUP(tbl_PEDIDOS[[#This Row],[id_CLIENTE]],tbl_CLIENTES[],3,0)</f>
        <v>Colombia</v>
      </c>
      <c r="G229">
        <f>YEAR(tbl_PEDIDOS[[#This Row],[FECHA]])</f>
        <v>2018</v>
      </c>
      <c r="H229" t="str">
        <f>tbl_PEDIDOS[[#This Row],[id_PAIS]]&amp;tbl_PEDIDOS[[#This Row],[id_AÑO]]</f>
        <v>Colombia2018</v>
      </c>
      <c r="I229" s="19">
        <f>VLOOKUP(tbl_PEDIDOS[[#This Row],[id_PAIS_AÑO]],tbl_DESCUENTOS[],4,0)</f>
        <v>0.15</v>
      </c>
      <c r="J229" s="28">
        <f>VLOOKUP(tbl_PEDIDOS[[#This Row],[id_PRODUCTO]],tbl_PRODUCTOS[],3,0)*(1-VLOOKUP(tbl_PEDIDOS[[#This Row],[id_PAIS_AÑO]],tbl_DESCUENTOS[],4,0))</f>
        <v>714</v>
      </c>
      <c r="K229" s="28">
        <f>tbl_PEDIDOS[[#This Row],[CANTIDAD]]*tbl_PEDIDOS[[#This Row],[Precio Unit]]</f>
        <v>25704</v>
      </c>
    </row>
    <row r="230" spans="1:11" x14ac:dyDescent="0.25">
      <c r="A230" s="6">
        <v>229</v>
      </c>
      <c r="B230" t="s">
        <v>51</v>
      </c>
      <c r="C230" t="s">
        <v>45</v>
      </c>
      <c r="D230" s="14">
        <v>43388</v>
      </c>
      <c r="E230" s="6">
        <v>36</v>
      </c>
      <c r="F230" t="str">
        <f>VLOOKUP(tbl_PEDIDOS[[#This Row],[id_CLIENTE]],tbl_CLIENTES[],3,0)</f>
        <v>Colombia</v>
      </c>
      <c r="G230">
        <f>YEAR(tbl_PEDIDOS[[#This Row],[FECHA]])</f>
        <v>2018</v>
      </c>
      <c r="H230" t="str">
        <f>tbl_PEDIDOS[[#This Row],[id_PAIS]]&amp;tbl_PEDIDOS[[#This Row],[id_AÑO]]</f>
        <v>Colombia2018</v>
      </c>
      <c r="I230" s="19">
        <f>VLOOKUP(tbl_PEDIDOS[[#This Row],[id_PAIS_AÑO]],tbl_DESCUENTOS[],4,0)</f>
        <v>0.15</v>
      </c>
      <c r="J230" s="28">
        <f>VLOOKUP(tbl_PEDIDOS[[#This Row],[id_PRODUCTO]],tbl_PRODUCTOS[],3,0)*(1-VLOOKUP(tbl_PEDIDOS[[#This Row],[id_PAIS_AÑO]],tbl_DESCUENTOS[],4,0))</f>
        <v>739.5</v>
      </c>
      <c r="K230" s="28">
        <f>tbl_PEDIDOS[[#This Row],[CANTIDAD]]*tbl_PEDIDOS[[#This Row],[Precio Unit]]</f>
        <v>26622</v>
      </c>
    </row>
    <row r="231" spans="1:11" x14ac:dyDescent="0.25">
      <c r="A231" s="6">
        <v>230</v>
      </c>
      <c r="B231" t="s">
        <v>54</v>
      </c>
      <c r="C231" t="s">
        <v>46</v>
      </c>
      <c r="D231" s="14">
        <v>43388</v>
      </c>
      <c r="E231" s="6">
        <v>12</v>
      </c>
      <c r="F231" t="str">
        <f>VLOOKUP(tbl_PEDIDOS[[#This Row],[id_CLIENTE]],tbl_CLIENTES[],3,0)</f>
        <v>Perú</v>
      </c>
      <c r="G231">
        <f>YEAR(tbl_PEDIDOS[[#This Row],[FECHA]])</f>
        <v>2018</v>
      </c>
      <c r="H231" t="str">
        <f>tbl_PEDIDOS[[#This Row],[id_PAIS]]&amp;tbl_PEDIDOS[[#This Row],[id_AÑO]]</f>
        <v>Perú2018</v>
      </c>
      <c r="I231" s="19">
        <f>VLOOKUP(tbl_PEDIDOS[[#This Row],[id_PAIS_AÑO]],tbl_DESCUENTOS[],4,0)</f>
        <v>0.05</v>
      </c>
      <c r="J231" s="28">
        <f>VLOOKUP(tbl_PEDIDOS[[#This Row],[id_PRODUCTO]],tbl_PRODUCTOS[],3,0)*(1-VLOOKUP(tbl_PEDIDOS[[#This Row],[id_PAIS_AÑO]],tbl_DESCUENTOS[],4,0))</f>
        <v>646</v>
      </c>
      <c r="K231" s="28">
        <f>tbl_PEDIDOS[[#This Row],[CANTIDAD]]*tbl_PEDIDOS[[#This Row],[Precio Unit]]</f>
        <v>7752</v>
      </c>
    </row>
    <row r="232" spans="1:11" x14ac:dyDescent="0.25">
      <c r="A232" s="6">
        <v>231</v>
      </c>
      <c r="B232" t="s">
        <v>55</v>
      </c>
      <c r="C232" t="s">
        <v>3</v>
      </c>
      <c r="D232" s="14">
        <v>43388</v>
      </c>
      <c r="E232" s="6">
        <v>24</v>
      </c>
      <c r="F232" t="str">
        <f>VLOOKUP(tbl_PEDIDOS[[#This Row],[id_CLIENTE]],tbl_CLIENTES[],3,0)</f>
        <v>Ecuador</v>
      </c>
      <c r="G232">
        <f>YEAR(tbl_PEDIDOS[[#This Row],[FECHA]])</f>
        <v>2018</v>
      </c>
      <c r="H232" t="str">
        <f>tbl_PEDIDOS[[#This Row],[id_PAIS]]&amp;tbl_PEDIDOS[[#This Row],[id_AÑO]]</f>
        <v>Ecuador2018</v>
      </c>
      <c r="I232" s="19">
        <f>VLOOKUP(tbl_PEDIDOS[[#This Row],[id_PAIS_AÑO]],tbl_DESCUENTOS[],4,0)</f>
        <v>0.28000000000000003</v>
      </c>
      <c r="J232" s="28">
        <f>VLOOKUP(tbl_PEDIDOS[[#This Row],[id_PRODUCTO]],tbl_PRODUCTOS[],3,0)*(1-VLOOKUP(tbl_PEDIDOS[[#This Row],[id_PAIS_AÑO]],tbl_DESCUENTOS[],4,0))</f>
        <v>540</v>
      </c>
      <c r="K232" s="28">
        <f>tbl_PEDIDOS[[#This Row],[CANTIDAD]]*tbl_PEDIDOS[[#This Row],[Precio Unit]]</f>
        <v>12960</v>
      </c>
    </row>
    <row r="233" spans="1:11" x14ac:dyDescent="0.25">
      <c r="A233" s="6">
        <v>232</v>
      </c>
      <c r="B233" t="s">
        <v>56</v>
      </c>
      <c r="C233" t="s">
        <v>46</v>
      </c>
      <c r="D233" s="14">
        <v>43388</v>
      </c>
      <c r="E233" s="6">
        <v>36</v>
      </c>
      <c r="F233" t="str">
        <f>VLOOKUP(tbl_PEDIDOS[[#This Row],[id_CLIENTE]],tbl_CLIENTES[],3,0)</f>
        <v>Argentina</v>
      </c>
      <c r="G233">
        <f>YEAR(tbl_PEDIDOS[[#This Row],[FECHA]])</f>
        <v>2018</v>
      </c>
      <c r="H233" t="str">
        <f>tbl_PEDIDOS[[#This Row],[id_PAIS]]&amp;tbl_PEDIDOS[[#This Row],[id_AÑO]]</f>
        <v>Argentina2018</v>
      </c>
      <c r="I233" s="19">
        <f>VLOOKUP(tbl_PEDIDOS[[#This Row],[id_PAIS_AÑO]],tbl_DESCUENTOS[],4,0)</f>
        <v>0.25</v>
      </c>
      <c r="J233" s="28">
        <f>VLOOKUP(tbl_PEDIDOS[[#This Row],[id_PRODUCTO]],tbl_PRODUCTOS[],3,0)*(1-VLOOKUP(tbl_PEDIDOS[[#This Row],[id_PAIS_AÑO]],tbl_DESCUENTOS[],4,0))</f>
        <v>510</v>
      </c>
      <c r="K233" s="28">
        <f>tbl_PEDIDOS[[#This Row],[CANTIDAD]]*tbl_PEDIDOS[[#This Row],[Precio Unit]]</f>
        <v>18360</v>
      </c>
    </row>
    <row r="234" spans="1:11" x14ac:dyDescent="0.25">
      <c r="A234" s="6">
        <v>233</v>
      </c>
      <c r="B234" t="s">
        <v>57</v>
      </c>
      <c r="C234" t="s">
        <v>7</v>
      </c>
      <c r="D234" s="14">
        <v>43388</v>
      </c>
      <c r="E234" s="6">
        <v>36</v>
      </c>
      <c r="F234" t="str">
        <f>VLOOKUP(tbl_PEDIDOS[[#This Row],[id_CLIENTE]],tbl_CLIENTES[],3,0)</f>
        <v>Colombia</v>
      </c>
      <c r="G234">
        <f>YEAR(tbl_PEDIDOS[[#This Row],[FECHA]])</f>
        <v>2018</v>
      </c>
      <c r="H234" t="str">
        <f>tbl_PEDIDOS[[#This Row],[id_PAIS]]&amp;tbl_PEDIDOS[[#This Row],[id_AÑO]]</f>
        <v>Colombia2018</v>
      </c>
      <c r="I234" s="19">
        <f>VLOOKUP(tbl_PEDIDOS[[#This Row],[id_PAIS_AÑO]],tbl_DESCUENTOS[],4,0)</f>
        <v>0.15</v>
      </c>
      <c r="J234" s="28">
        <f>VLOOKUP(tbl_PEDIDOS[[#This Row],[id_PRODUCTO]],tbl_PRODUCTOS[],3,0)*(1-VLOOKUP(tbl_PEDIDOS[[#This Row],[id_PAIS_AÑO]],tbl_DESCUENTOS[],4,0))</f>
        <v>646</v>
      </c>
      <c r="K234" s="28">
        <f>tbl_PEDIDOS[[#This Row],[CANTIDAD]]*tbl_PEDIDOS[[#This Row],[Precio Unit]]</f>
        <v>23256</v>
      </c>
    </row>
    <row r="235" spans="1:11" x14ac:dyDescent="0.25">
      <c r="A235" s="6">
        <v>234</v>
      </c>
      <c r="B235" t="s">
        <v>58</v>
      </c>
      <c r="C235" t="s">
        <v>6</v>
      </c>
      <c r="D235" s="14">
        <v>43388</v>
      </c>
      <c r="E235" s="6">
        <v>18</v>
      </c>
      <c r="F235" t="str">
        <f>VLOOKUP(tbl_PEDIDOS[[#This Row],[id_CLIENTE]],tbl_CLIENTES[],3,0)</f>
        <v>Chile</v>
      </c>
      <c r="G235">
        <f>YEAR(tbl_PEDIDOS[[#This Row],[FECHA]])</f>
        <v>2018</v>
      </c>
      <c r="H235" t="str">
        <f>tbl_PEDIDOS[[#This Row],[id_PAIS]]&amp;tbl_PEDIDOS[[#This Row],[id_AÑO]]</f>
        <v>Chile2018</v>
      </c>
      <c r="I235" s="19">
        <f>VLOOKUP(tbl_PEDIDOS[[#This Row],[id_PAIS_AÑO]],tbl_DESCUENTOS[],4,0)</f>
        <v>0.12</v>
      </c>
      <c r="J235" s="28">
        <f>VLOOKUP(tbl_PEDIDOS[[#This Row],[id_PRODUCTO]],tbl_PRODUCTOS[],3,0)*(1-VLOOKUP(tbl_PEDIDOS[[#This Row],[id_PAIS_AÑO]],tbl_DESCUENTOS[],4,0))</f>
        <v>739.2</v>
      </c>
      <c r="K235" s="28">
        <f>tbl_PEDIDOS[[#This Row],[CANTIDAD]]*tbl_PEDIDOS[[#This Row],[Precio Unit]]</f>
        <v>13305.6</v>
      </c>
    </row>
    <row r="236" spans="1:11" x14ac:dyDescent="0.25">
      <c r="A236" s="6">
        <v>235</v>
      </c>
      <c r="B236" t="s">
        <v>53</v>
      </c>
      <c r="C236" t="s">
        <v>3</v>
      </c>
      <c r="D236" s="14">
        <v>43388</v>
      </c>
      <c r="E236" s="6">
        <v>12</v>
      </c>
      <c r="F236" t="str">
        <f>VLOOKUP(tbl_PEDIDOS[[#This Row],[id_CLIENTE]],tbl_CLIENTES[],3,0)</f>
        <v>Uruguay</v>
      </c>
      <c r="G236">
        <f>YEAR(tbl_PEDIDOS[[#This Row],[FECHA]])</f>
        <v>2018</v>
      </c>
      <c r="H236" t="str">
        <f>tbl_PEDIDOS[[#This Row],[id_PAIS]]&amp;tbl_PEDIDOS[[#This Row],[id_AÑO]]</f>
        <v>Uruguay2018</v>
      </c>
      <c r="I236" s="19">
        <f>VLOOKUP(tbl_PEDIDOS[[#This Row],[id_PAIS_AÑO]],tbl_DESCUENTOS[],4,0)</f>
        <v>0.02</v>
      </c>
      <c r="J236" s="28">
        <f>VLOOKUP(tbl_PEDIDOS[[#This Row],[id_PRODUCTO]],tbl_PRODUCTOS[],3,0)*(1-VLOOKUP(tbl_PEDIDOS[[#This Row],[id_PAIS_AÑO]],tbl_DESCUENTOS[],4,0))</f>
        <v>735</v>
      </c>
      <c r="K236" s="28">
        <f>tbl_PEDIDOS[[#This Row],[CANTIDAD]]*tbl_PEDIDOS[[#This Row],[Precio Unit]]</f>
        <v>8820</v>
      </c>
    </row>
    <row r="237" spans="1:11" x14ac:dyDescent="0.25">
      <c r="A237" s="6">
        <v>236</v>
      </c>
      <c r="B237" t="s">
        <v>52</v>
      </c>
      <c r="C237" t="s">
        <v>4</v>
      </c>
      <c r="D237" s="14">
        <v>43388</v>
      </c>
      <c r="E237" s="6">
        <v>36</v>
      </c>
      <c r="F237" t="str">
        <f>VLOOKUP(tbl_PEDIDOS[[#This Row],[id_CLIENTE]],tbl_CLIENTES[],3,0)</f>
        <v>Chile</v>
      </c>
      <c r="G237">
        <f>YEAR(tbl_PEDIDOS[[#This Row],[FECHA]])</f>
        <v>2018</v>
      </c>
      <c r="H237" t="str">
        <f>tbl_PEDIDOS[[#This Row],[id_PAIS]]&amp;tbl_PEDIDOS[[#This Row],[id_AÑO]]</f>
        <v>Chile2018</v>
      </c>
      <c r="I237" s="19">
        <f>VLOOKUP(tbl_PEDIDOS[[#This Row],[id_PAIS_AÑO]],tbl_DESCUENTOS[],4,0)</f>
        <v>0.12</v>
      </c>
      <c r="J237" s="28">
        <f>VLOOKUP(tbl_PEDIDOS[[#This Row],[id_PRODUCTO]],tbl_PRODUCTOS[],3,0)*(1-VLOOKUP(tbl_PEDIDOS[[#This Row],[id_PAIS_AÑO]],tbl_DESCUENTOS[],4,0))</f>
        <v>862.4</v>
      </c>
      <c r="K237" s="28">
        <f>tbl_PEDIDOS[[#This Row],[CANTIDAD]]*tbl_PEDIDOS[[#This Row],[Precio Unit]]</f>
        <v>31046.399999999998</v>
      </c>
    </row>
    <row r="238" spans="1:11" x14ac:dyDescent="0.25">
      <c r="A238" s="6">
        <v>237</v>
      </c>
      <c r="B238" t="s">
        <v>52</v>
      </c>
      <c r="C238" t="s">
        <v>44</v>
      </c>
      <c r="D238" s="14">
        <v>43419</v>
      </c>
      <c r="E238" s="6">
        <v>36</v>
      </c>
      <c r="F238" t="str">
        <f>VLOOKUP(tbl_PEDIDOS[[#This Row],[id_CLIENTE]],tbl_CLIENTES[],3,0)</f>
        <v>Chile</v>
      </c>
      <c r="G238">
        <f>YEAR(tbl_PEDIDOS[[#This Row],[FECHA]])</f>
        <v>2018</v>
      </c>
      <c r="H238" t="str">
        <f>tbl_PEDIDOS[[#This Row],[id_PAIS]]&amp;tbl_PEDIDOS[[#This Row],[id_AÑO]]</f>
        <v>Chile2018</v>
      </c>
      <c r="I238" s="19">
        <f>VLOOKUP(tbl_PEDIDOS[[#This Row],[id_PAIS_AÑO]],tbl_DESCUENTOS[],4,0)</f>
        <v>0.12</v>
      </c>
      <c r="J238" s="28">
        <f>VLOOKUP(tbl_PEDIDOS[[#This Row],[id_PRODUCTO]],tbl_PRODUCTOS[],3,0)*(1-VLOOKUP(tbl_PEDIDOS[[#This Row],[id_PAIS_AÑO]],tbl_DESCUENTOS[],4,0))</f>
        <v>589.6</v>
      </c>
      <c r="K238" s="28">
        <f>tbl_PEDIDOS[[#This Row],[CANTIDAD]]*tbl_PEDIDOS[[#This Row],[Precio Unit]]</f>
        <v>21225.600000000002</v>
      </c>
    </row>
    <row r="239" spans="1:11" x14ac:dyDescent="0.25">
      <c r="A239" s="6">
        <v>238</v>
      </c>
      <c r="B239" t="s">
        <v>53</v>
      </c>
      <c r="C239" t="s">
        <v>5</v>
      </c>
      <c r="D239" s="14">
        <v>43419</v>
      </c>
      <c r="E239" s="6">
        <v>18</v>
      </c>
      <c r="F239" t="str">
        <f>VLOOKUP(tbl_PEDIDOS[[#This Row],[id_CLIENTE]],tbl_CLIENTES[],3,0)</f>
        <v>Uruguay</v>
      </c>
      <c r="G239">
        <f>YEAR(tbl_PEDIDOS[[#This Row],[FECHA]])</f>
        <v>2018</v>
      </c>
      <c r="H239" t="str">
        <f>tbl_PEDIDOS[[#This Row],[id_PAIS]]&amp;tbl_PEDIDOS[[#This Row],[id_AÑO]]</f>
        <v>Uruguay2018</v>
      </c>
      <c r="I239" s="19">
        <f>VLOOKUP(tbl_PEDIDOS[[#This Row],[id_PAIS_AÑO]],tbl_DESCUENTOS[],4,0)</f>
        <v>0.02</v>
      </c>
      <c r="J239" s="28">
        <f>VLOOKUP(tbl_PEDIDOS[[#This Row],[id_PRODUCTO]],tbl_PRODUCTOS[],3,0)*(1-VLOOKUP(tbl_PEDIDOS[[#This Row],[id_PAIS_AÑO]],tbl_DESCUENTOS[],4,0))</f>
        <v>744.8</v>
      </c>
      <c r="K239" s="28">
        <f>tbl_PEDIDOS[[#This Row],[CANTIDAD]]*tbl_PEDIDOS[[#This Row],[Precio Unit]]</f>
        <v>13406.4</v>
      </c>
    </row>
    <row r="240" spans="1:11" x14ac:dyDescent="0.25">
      <c r="A240" s="6">
        <v>239</v>
      </c>
      <c r="B240" t="s">
        <v>53</v>
      </c>
      <c r="C240" t="s">
        <v>3</v>
      </c>
      <c r="D240" s="14">
        <v>43419</v>
      </c>
      <c r="E240" s="6">
        <v>12</v>
      </c>
      <c r="F240" t="str">
        <f>VLOOKUP(tbl_PEDIDOS[[#This Row],[id_CLIENTE]],tbl_CLIENTES[],3,0)</f>
        <v>Uruguay</v>
      </c>
      <c r="G240">
        <f>YEAR(tbl_PEDIDOS[[#This Row],[FECHA]])</f>
        <v>2018</v>
      </c>
      <c r="H240" t="str">
        <f>tbl_PEDIDOS[[#This Row],[id_PAIS]]&amp;tbl_PEDIDOS[[#This Row],[id_AÑO]]</f>
        <v>Uruguay2018</v>
      </c>
      <c r="I240" s="19">
        <f>VLOOKUP(tbl_PEDIDOS[[#This Row],[id_PAIS_AÑO]],tbl_DESCUENTOS[],4,0)</f>
        <v>0.02</v>
      </c>
      <c r="J240" s="28">
        <f>VLOOKUP(tbl_PEDIDOS[[#This Row],[id_PRODUCTO]],tbl_PRODUCTOS[],3,0)*(1-VLOOKUP(tbl_PEDIDOS[[#This Row],[id_PAIS_AÑO]],tbl_DESCUENTOS[],4,0))</f>
        <v>735</v>
      </c>
      <c r="K240" s="28">
        <f>tbl_PEDIDOS[[#This Row],[CANTIDAD]]*tbl_PEDIDOS[[#This Row],[Precio Unit]]</f>
        <v>8820</v>
      </c>
    </row>
    <row r="241" spans="1:11" x14ac:dyDescent="0.25">
      <c r="A241" s="6">
        <v>240</v>
      </c>
      <c r="B241" t="s">
        <v>54</v>
      </c>
      <c r="C241" t="s">
        <v>4</v>
      </c>
      <c r="D241" s="14">
        <v>43419</v>
      </c>
      <c r="E241" s="6">
        <v>36</v>
      </c>
      <c r="F241" t="str">
        <f>VLOOKUP(tbl_PEDIDOS[[#This Row],[id_CLIENTE]],tbl_CLIENTES[],3,0)</f>
        <v>Perú</v>
      </c>
      <c r="G241">
        <f>YEAR(tbl_PEDIDOS[[#This Row],[FECHA]])</f>
        <v>2018</v>
      </c>
      <c r="H241" t="str">
        <f>tbl_PEDIDOS[[#This Row],[id_PAIS]]&amp;tbl_PEDIDOS[[#This Row],[id_AÑO]]</f>
        <v>Perú2018</v>
      </c>
      <c r="I241" s="19">
        <f>VLOOKUP(tbl_PEDIDOS[[#This Row],[id_PAIS_AÑO]],tbl_DESCUENTOS[],4,0)</f>
        <v>0.05</v>
      </c>
      <c r="J241" s="28">
        <f>VLOOKUP(tbl_PEDIDOS[[#This Row],[id_PRODUCTO]],tbl_PRODUCTOS[],3,0)*(1-VLOOKUP(tbl_PEDIDOS[[#This Row],[id_PAIS_AÑO]],tbl_DESCUENTOS[],4,0))</f>
        <v>931</v>
      </c>
      <c r="K241" s="28">
        <f>tbl_PEDIDOS[[#This Row],[CANTIDAD]]*tbl_PEDIDOS[[#This Row],[Precio Unit]]</f>
        <v>33516</v>
      </c>
    </row>
    <row r="242" spans="1:11" x14ac:dyDescent="0.25">
      <c r="A242" s="6">
        <v>241</v>
      </c>
      <c r="B242" t="s">
        <v>51</v>
      </c>
      <c r="C242" t="s">
        <v>44</v>
      </c>
      <c r="D242" s="14">
        <v>43419</v>
      </c>
      <c r="E242" s="6">
        <v>36</v>
      </c>
      <c r="F242" t="str">
        <f>VLOOKUP(tbl_PEDIDOS[[#This Row],[id_CLIENTE]],tbl_CLIENTES[],3,0)</f>
        <v>Colombia</v>
      </c>
      <c r="G242">
        <f>YEAR(tbl_PEDIDOS[[#This Row],[FECHA]])</f>
        <v>2018</v>
      </c>
      <c r="H242" t="str">
        <f>tbl_PEDIDOS[[#This Row],[id_PAIS]]&amp;tbl_PEDIDOS[[#This Row],[id_AÑO]]</f>
        <v>Colombia2018</v>
      </c>
      <c r="I242" s="19">
        <f>VLOOKUP(tbl_PEDIDOS[[#This Row],[id_PAIS_AÑO]],tbl_DESCUENTOS[],4,0)</f>
        <v>0.15</v>
      </c>
      <c r="J242" s="28">
        <f>VLOOKUP(tbl_PEDIDOS[[#This Row],[id_PRODUCTO]],tbl_PRODUCTOS[],3,0)*(1-VLOOKUP(tbl_PEDIDOS[[#This Row],[id_PAIS_AÑO]],tbl_DESCUENTOS[],4,0))</f>
        <v>569.5</v>
      </c>
      <c r="K242" s="28">
        <f>tbl_PEDIDOS[[#This Row],[CANTIDAD]]*tbl_PEDIDOS[[#This Row],[Precio Unit]]</f>
        <v>20502</v>
      </c>
    </row>
    <row r="243" spans="1:11" x14ac:dyDescent="0.25">
      <c r="A243" s="6">
        <v>242</v>
      </c>
      <c r="B243" t="s">
        <v>51</v>
      </c>
      <c r="C243" t="s">
        <v>5</v>
      </c>
      <c r="D243" s="14">
        <v>43419</v>
      </c>
      <c r="E243" s="6">
        <v>24</v>
      </c>
      <c r="F243" t="str">
        <f>VLOOKUP(tbl_PEDIDOS[[#This Row],[id_CLIENTE]],tbl_CLIENTES[],3,0)</f>
        <v>Colombia</v>
      </c>
      <c r="G243">
        <f>YEAR(tbl_PEDIDOS[[#This Row],[FECHA]])</f>
        <v>2018</v>
      </c>
      <c r="H243" t="str">
        <f>tbl_PEDIDOS[[#This Row],[id_PAIS]]&amp;tbl_PEDIDOS[[#This Row],[id_AÑO]]</f>
        <v>Colombia2018</v>
      </c>
      <c r="I243" s="19">
        <f>VLOOKUP(tbl_PEDIDOS[[#This Row],[id_PAIS_AÑO]],tbl_DESCUENTOS[],4,0)</f>
        <v>0.15</v>
      </c>
      <c r="J243" s="28">
        <f>VLOOKUP(tbl_PEDIDOS[[#This Row],[id_PRODUCTO]],tbl_PRODUCTOS[],3,0)*(1-VLOOKUP(tbl_PEDIDOS[[#This Row],[id_PAIS_AÑO]],tbl_DESCUENTOS[],4,0))</f>
        <v>646</v>
      </c>
      <c r="K243" s="28">
        <f>tbl_PEDIDOS[[#This Row],[CANTIDAD]]*tbl_PEDIDOS[[#This Row],[Precio Unit]]</f>
        <v>15504</v>
      </c>
    </row>
    <row r="244" spans="1:11" x14ac:dyDescent="0.25">
      <c r="A244" s="6">
        <v>243</v>
      </c>
      <c r="B244" t="s">
        <v>52</v>
      </c>
      <c r="C244" t="s">
        <v>6</v>
      </c>
      <c r="D244" s="14">
        <v>43419</v>
      </c>
      <c r="E244" s="6">
        <v>18</v>
      </c>
      <c r="F244" t="str">
        <f>VLOOKUP(tbl_PEDIDOS[[#This Row],[id_CLIENTE]],tbl_CLIENTES[],3,0)</f>
        <v>Chile</v>
      </c>
      <c r="G244">
        <f>YEAR(tbl_PEDIDOS[[#This Row],[FECHA]])</f>
        <v>2018</v>
      </c>
      <c r="H244" t="str">
        <f>tbl_PEDIDOS[[#This Row],[id_PAIS]]&amp;tbl_PEDIDOS[[#This Row],[id_AÑO]]</f>
        <v>Chile2018</v>
      </c>
      <c r="I244" s="19">
        <f>VLOOKUP(tbl_PEDIDOS[[#This Row],[id_PAIS_AÑO]],tbl_DESCUENTOS[],4,0)</f>
        <v>0.12</v>
      </c>
      <c r="J244" s="28">
        <f>VLOOKUP(tbl_PEDIDOS[[#This Row],[id_PRODUCTO]],tbl_PRODUCTOS[],3,0)*(1-VLOOKUP(tbl_PEDIDOS[[#This Row],[id_PAIS_AÑO]],tbl_DESCUENTOS[],4,0))</f>
        <v>739.2</v>
      </c>
      <c r="K244" s="28">
        <f>tbl_PEDIDOS[[#This Row],[CANTIDAD]]*tbl_PEDIDOS[[#This Row],[Precio Unit]]</f>
        <v>13305.6</v>
      </c>
    </row>
    <row r="245" spans="1:11" x14ac:dyDescent="0.25">
      <c r="A245" s="6">
        <v>244</v>
      </c>
      <c r="B245" t="s">
        <v>52</v>
      </c>
      <c r="C245" t="s">
        <v>7</v>
      </c>
      <c r="D245" s="14">
        <v>43419</v>
      </c>
      <c r="E245" s="6">
        <v>12</v>
      </c>
      <c r="F245" t="str">
        <f>VLOOKUP(tbl_PEDIDOS[[#This Row],[id_CLIENTE]],tbl_CLIENTES[],3,0)</f>
        <v>Chile</v>
      </c>
      <c r="G245">
        <f>YEAR(tbl_PEDIDOS[[#This Row],[FECHA]])</f>
        <v>2018</v>
      </c>
      <c r="H245" t="str">
        <f>tbl_PEDIDOS[[#This Row],[id_PAIS]]&amp;tbl_PEDIDOS[[#This Row],[id_AÑO]]</f>
        <v>Chile2018</v>
      </c>
      <c r="I245" s="19">
        <f>VLOOKUP(tbl_PEDIDOS[[#This Row],[id_PAIS_AÑO]],tbl_DESCUENTOS[],4,0)</f>
        <v>0.12</v>
      </c>
      <c r="J245" s="28">
        <f>VLOOKUP(tbl_PEDIDOS[[#This Row],[id_PRODUCTO]],tbl_PRODUCTOS[],3,0)*(1-VLOOKUP(tbl_PEDIDOS[[#This Row],[id_PAIS_AÑO]],tbl_DESCUENTOS[],4,0))</f>
        <v>668.8</v>
      </c>
      <c r="K245" s="28">
        <f>tbl_PEDIDOS[[#This Row],[CANTIDAD]]*tbl_PEDIDOS[[#This Row],[Precio Unit]]</f>
        <v>8025.5999999999995</v>
      </c>
    </row>
    <row r="246" spans="1:11" x14ac:dyDescent="0.25">
      <c r="A246" s="6">
        <v>245</v>
      </c>
      <c r="B246" t="s">
        <v>52</v>
      </c>
      <c r="C246" t="s">
        <v>3</v>
      </c>
      <c r="D246" s="14">
        <v>43419</v>
      </c>
      <c r="E246" s="6">
        <v>18</v>
      </c>
      <c r="F246" t="str">
        <f>VLOOKUP(tbl_PEDIDOS[[#This Row],[id_CLIENTE]],tbl_CLIENTES[],3,0)</f>
        <v>Chile</v>
      </c>
      <c r="G246">
        <f>YEAR(tbl_PEDIDOS[[#This Row],[FECHA]])</f>
        <v>2018</v>
      </c>
      <c r="H246" t="str">
        <f>tbl_PEDIDOS[[#This Row],[id_PAIS]]&amp;tbl_PEDIDOS[[#This Row],[id_AÑO]]</f>
        <v>Chile2018</v>
      </c>
      <c r="I246" s="19">
        <f>VLOOKUP(tbl_PEDIDOS[[#This Row],[id_PAIS_AÑO]],tbl_DESCUENTOS[],4,0)</f>
        <v>0.12</v>
      </c>
      <c r="J246" s="28">
        <f>VLOOKUP(tbl_PEDIDOS[[#This Row],[id_PRODUCTO]],tbl_PRODUCTOS[],3,0)*(1-VLOOKUP(tbl_PEDIDOS[[#This Row],[id_PAIS_AÑO]],tbl_DESCUENTOS[],4,0))</f>
        <v>660</v>
      </c>
      <c r="K246" s="28">
        <f>tbl_PEDIDOS[[#This Row],[CANTIDAD]]*tbl_PEDIDOS[[#This Row],[Precio Unit]]</f>
        <v>11880</v>
      </c>
    </row>
    <row r="247" spans="1:11" x14ac:dyDescent="0.25">
      <c r="A247" s="6">
        <v>246</v>
      </c>
      <c r="B247" t="s">
        <v>53</v>
      </c>
      <c r="C247" t="s">
        <v>46</v>
      </c>
      <c r="D247" s="14">
        <v>43419</v>
      </c>
      <c r="E247" s="6">
        <v>24</v>
      </c>
      <c r="F247" t="str">
        <f>VLOOKUP(tbl_PEDIDOS[[#This Row],[id_CLIENTE]],tbl_CLIENTES[],3,0)</f>
        <v>Uruguay</v>
      </c>
      <c r="G247">
        <f>YEAR(tbl_PEDIDOS[[#This Row],[FECHA]])</f>
        <v>2018</v>
      </c>
      <c r="H247" t="str">
        <f>tbl_PEDIDOS[[#This Row],[id_PAIS]]&amp;tbl_PEDIDOS[[#This Row],[id_AÑO]]</f>
        <v>Uruguay2018</v>
      </c>
      <c r="I247" s="19">
        <f>VLOOKUP(tbl_PEDIDOS[[#This Row],[id_PAIS_AÑO]],tbl_DESCUENTOS[],4,0)</f>
        <v>0.02</v>
      </c>
      <c r="J247" s="28">
        <f>VLOOKUP(tbl_PEDIDOS[[#This Row],[id_PRODUCTO]],tbl_PRODUCTOS[],3,0)*(1-VLOOKUP(tbl_PEDIDOS[[#This Row],[id_PAIS_AÑO]],tbl_DESCUENTOS[],4,0))</f>
        <v>666.4</v>
      </c>
      <c r="K247" s="28">
        <f>tbl_PEDIDOS[[#This Row],[CANTIDAD]]*tbl_PEDIDOS[[#This Row],[Precio Unit]]</f>
        <v>15993.599999999999</v>
      </c>
    </row>
    <row r="248" spans="1:11" x14ac:dyDescent="0.25">
      <c r="A248" s="6">
        <v>247</v>
      </c>
      <c r="B248" t="s">
        <v>53</v>
      </c>
      <c r="C248" t="s">
        <v>6</v>
      </c>
      <c r="D248" s="14">
        <v>43419</v>
      </c>
      <c r="E248" s="6">
        <v>12</v>
      </c>
      <c r="F248" t="str">
        <f>VLOOKUP(tbl_PEDIDOS[[#This Row],[id_CLIENTE]],tbl_CLIENTES[],3,0)</f>
        <v>Uruguay</v>
      </c>
      <c r="G248">
        <f>YEAR(tbl_PEDIDOS[[#This Row],[FECHA]])</f>
        <v>2018</v>
      </c>
      <c r="H248" t="str">
        <f>tbl_PEDIDOS[[#This Row],[id_PAIS]]&amp;tbl_PEDIDOS[[#This Row],[id_AÑO]]</f>
        <v>Uruguay2018</v>
      </c>
      <c r="I248" s="19">
        <f>VLOOKUP(tbl_PEDIDOS[[#This Row],[id_PAIS_AÑO]],tbl_DESCUENTOS[],4,0)</f>
        <v>0.02</v>
      </c>
      <c r="J248" s="28">
        <f>VLOOKUP(tbl_PEDIDOS[[#This Row],[id_PRODUCTO]],tbl_PRODUCTOS[],3,0)*(1-VLOOKUP(tbl_PEDIDOS[[#This Row],[id_PAIS_AÑO]],tbl_DESCUENTOS[],4,0))</f>
        <v>823.19999999999993</v>
      </c>
      <c r="K248" s="28">
        <f>tbl_PEDIDOS[[#This Row],[CANTIDAD]]*tbl_PEDIDOS[[#This Row],[Precio Unit]]</f>
        <v>9878.4</v>
      </c>
    </row>
    <row r="249" spans="1:11" x14ac:dyDescent="0.25">
      <c r="A249" s="6">
        <v>248</v>
      </c>
      <c r="B249" t="s">
        <v>54</v>
      </c>
      <c r="C249" t="s">
        <v>46</v>
      </c>
      <c r="D249" s="14">
        <v>43419</v>
      </c>
      <c r="E249" s="6">
        <v>24</v>
      </c>
      <c r="F249" t="str">
        <f>VLOOKUP(tbl_PEDIDOS[[#This Row],[id_CLIENTE]],tbl_CLIENTES[],3,0)</f>
        <v>Perú</v>
      </c>
      <c r="G249">
        <f>YEAR(tbl_PEDIDOS[[#This Row],[FECHA]])</f>
        <v>2018</v>
      </c>
      <c r="H249" t="str">
        <f>tbl_PEDIDOS[[#This Row],[id_PAIS]]&amp;tbl_PEDIDOS[[#This Row],[id_AÑO]]</f>
        <v>Perú2018</v>
      </c>
      <c r="I249" s="19">
        <f>VLOOKUP(tbl_PEDIDOS[[#This Row],[id_PAIS_AÑO]],tbl_DESCUENTOS[],4,0)</f>
        <v>0.05</v>
      </c>
      <c r="J249" s="28">
        <f>VLOOKUP(tbl_PEDIDOS[[#This Row],[id_PRODUCTO]],tbl_PRODUCTOS[],3,0)*(1-VLOOKUP(tbl_PEDIDOS[[#This Row],[id_PAIS_AÑO]],tbl_DESCUENTOS[],4,0))</f>
        <v>646</v>
      </c>
      <c r="K249" s="28">
        <f>tbl_PEDIDOS[[#This Row],[CANTIDAD]]*tbl_PEDIDOS[[#This Row],[Precio Unit]]</f>
        <v>15504</v>
      </c>
    </row>
    <row r="250" spans="1:11" x14ac:dyDescent="0.25">
      <c r="A250" s="6">
        <v>249</v>
      </c>
      <c r="B250" t="s">
        <v>54</v>
      </c>
      <c r="C250" t="s">
        <v>6</v>
      </c>
      <c r="D250" s="14">
        <v>43419</v>
      </c>
      <c r="E250" s="6">
        <v>24</v>
      </c>
      <c r="F250" t="str">
        <f>VLOOKUP(tbl_PEDIDOS[[#This Row],[id_CLIENTE]],tbl_CLIENTES[],3,0)</f>
        <v>Perú</v>
      </c>
      <c r="G250">
        <f>YEAR(tbl_PEDIDOS[[#This Row],[FECHA]])</f>
        <v>2018</v>
      </c>
      <c r="H250" t="str">
        <f>tbl_PEDIDOS[[#This Row],[id_PAIS]]&amp;tbl_PEDIDOS[[#This Row],[id_AÑO]]</f>
        <v>Perú2018</v>
      </c>
      <c r="I250" s="19">
        <f>VLOOKUP(tbl_PEDIDOS[[#This Row],[id_PAIS_AÑO]],tbl_DESCUENTOS[],4,0)</f>
        <v>0.05</v>
      </c>
      <c r="J250" s="28">
        <f>VLOOKUP(tbl_PEDIDOS[[#This Row],[id_PRODUCTO]],tbl_PRODUCTOS[],3,0)*(1-VLOOKUP(tbl_PEDIDOS[[#This Row],[id_PAIS_AÑO]],tbl_DESCUENTOS[],4,0))</f>
        <v>798</v>
      </c>
      <c r="K250" s="28">
        <f>tbl_PEDIDOS[[#This Row],[CANTIDAD]]*tbl_PEDIDOS[[#This Row],[Precio Unit]]</f>
        <v>19152</v>
      </c>
    </row>
    <row r="251" spans="1:11" x14ac:dyDescent="0.25">
      <c r="A251" s="6">
        <v>250</v>
      </c>
      <c r="B251" t="s">
        <v>55</v>
      </c>
      <c r="C251" t="s">
        <v>3</v>
      </c>
      <c r="D251" s="14">
        <v>43419</v>
      </c>
      <c r="E251" s="6">
        <v>36</v>
      </c>
      <c r="F251" t="str">
        <f>VLOOKUP(tbl_PEDIDOS[[#This Row],[id_CLIENTE]],tbl_CLIENTES[],3,0)</f>
        <v>Ecuador</v>
      </c>
      <c r="G251">
        <f>YEAR(tbl_PEDIDOS[[#This Row],[FECHA]])</f>
        <v>2018</v>
      </c>
      <c r="H251" t="str">
        <f>tbl_PEDIDOS[[#This Row],[id_PAIS]]&amp;tbl_PEDIDOS[[#This Row],[id_AÑO]]</f>
        <v>Ecuador2018</v>
      </c>
      <c r="I251" s="19">
        <f>VLOOKUP(tbl_PEDIDOS[[#This Row],[id_PAIS_AÑO]],tbl_DESCUENTOS[],4,0)</f>
        <v>0.28000000000000003</v>
      </c>
      <c r="J251" s="28">
        <f>VLOOKUP(tbl_PEDIDOS[[#This Row],[id_PRODUCTO]],tbl_PRODUCTOS[],3,0)*(1-VLOOKUP(tbl_PEDIDOS[[#This Row],[id_PAIS_AÑO]],tbl_DESCUENTOS[],4,0))</f>
        <v>540</v>
      </c>
      <c r="K251" s="28">
        <f>tbl_PEDIDOS[[#This Row],[CANTIDAD]]*tbl_PEDIDOS[[#This Row],[Precio Unit]]</f>
        <v>19440</v>
      </c>
    </row>
    <row r="252" spans="1:11" x14ac:dyDescent="0.25">
      <c r="A252" s="6">
        <v>251</v>
      </c>
      <c r="B252" t="s">
        <v>56</v>
      </c>
      <c r="C252" t="s">
        <v>46</v>
      </c>
      <c r="D252" s="14">
        <v>43419</v>
      </c>
      <c r="E252" s="6">
        <v>36</v>
      </c>
      <c r="F252" t="str">
        <f>VLOOKUP(tbl_PEDIDOS[[#This Row],[id_CLIENTE]],tbl_CLIENTES[],3,0)</f>
        <v>Argentina</v>
      </c>
      <c r="G252">
        <f>YEAR(tbl_PEDIDOS[[#This Row],[FECHA]])</f>
        <v>2018</v>
      </c>
      <c r="H252" t="str">
        <f>tbl_PEDIDOS[[#This Row],[id_PAIS]]&amp;tbl_PEDIDOS[[#This Row],[id_AÑO]]</f>
        <v>Argentina2018</v>
      </c>
      <c r="I252" s="19">
        <f>VLOOKUP(tbl_PEDIDOS[[#This Row],[id_PAIS_AÑO]],tbl_DESCUENTOS[],4,0)</f>
        <v>0.25</v>
      </c>
      <c r="J252" s="28">
        <f>VLOOKUP(tbl_PEDIDOS[[#This Row],[id_PRODUCTO]],tbl_PRODUCTOS[],3,0)*(1-VLOOKUP(tbl_PEDIDOS[[#This Row],[id_PAIS_AÑO]],tbl_DESCUENTOS[],4,0))</f>
        <v>510</v>
      </c>
      <c r="K252" s="28">
        <f>tbl_PEDIDOS[[#This Row],[CANTIDAD]]*tbl_PEDIDOS[[#This Row],[Precio Unit]]</f>
        <v>18360</v>
      </c>
    </row>
    <row r="253" spans="1:11" x14ac:dyDescent="0.25">
      <c r="A253" s="6">
        <v>252</v>
      </c>
      <c r="B253" t="s">
        <v>57</v>
      </c>
      <c r="C253" t="s">
        <v>46</v>
      </c>
      <c r="D253" s="14">
        <v>43419</v>
      </c>
      <c r="E253" s="6">
        <v>24</v>
      </c>
      <c r="F253" t="str">
        <f>VLOOKUP(tbl_PEDIDOS[[#This Row],[id_CLIENTE]],tbl_CLIENTES[],3,0)</f>
        <v>Colombia</v>
      </c>
      <c r="G253">
        <f>YEAR(tbl_PEDIDOS[[#This Row],[FECHA]])</f>
        <v>2018</v>
      </c>
      <c r="H253" t="str">
        <f>tbl_PEDIDOS[[#This Row],[id_PAIS]]&amp;tbl_PEDIDOS[[#This Row],[id_AÑO]]</f>
        <v>Colombia2018</v>
      </c>
      <c r="I253" s="19">
        <f>VLOOKUP(tbl_PEDIDOS[[#This Row],[id_PAIS_AÑO]],tbl_DESCUENTOS[],4,0)</f>
        <v>0.15</v>
      </c>
      <c r="J253" s="28">
        <f>VLOOKUP(tbl_PEDIDOS[[#This Row],[id_PRODUCTO]],tbl_PRODUCTOS[],3,0)*(1-VLOOKUP(tbl_PEDIDOS[[#This Row],[id_PAIS_AÑO]],tbl_DESCUENTOS[],4,0))</f>
        <v>578</v>
      </c>
      <c r="K253" s="28">
        <f>tbl_PEDIDOS[[#This Row],[CANTIDAD]]*tbl_PEDIDOS[[#This Row],[Precio Unit]]</f>
        <v>13872</v>
      </c>
    </row>
    <row r="254" spans="1:11" x14ac:dyDescent="0.25">
      <c r="A254" s="6">
        <v>253</v>
      </c>
      <c r="B254" t="s">
        <v>58</v>
      </c>
      <c r="C254" t="s">
        <v>4</v>
      </c>
      <c r="D254" s="14">
        <v>43419</v>
      </c>
      <c r="E254" s="6">
        <v>18</v>
      </c>
      <c r="F254" t="str">
        <f>VLOOKUP(tbl_PEDIDOS[[#This Row],[id_CLIENTE]],tbl_CLIENTES[],3,0)</f>
        <v>Chile</v>
      </c>
      <c r="G254">
        <f>YEAR(tbl_PEDIDOS[[#This Row],[FECHA]])</f>
        <v>2018</v>
      </c>
      <c r="H254" t="str">
        <f>tbl_PEDIDOS[[#This Row],[id_PAIS]]&amp;tbl_PEDIDOS[[#This Row],[id_AÑO]]</f>
        <v>Chile2018</v>
      </c>
      <c r="I254" s="19">
        <f>VLOOKUP(tbl_PEDIDOS[[#This Row],[id_PAIS_AÑO]],tbl_DESCUENTOS[],4,0)</f>
        <v>0.12</v>
      </c>
      <c r="J254" s="28">
        <f>VLOOKUP(tbl_PEDIDOS[[#This Row],[id_PRODUCTO]],tbl_PRODUCTOS[],3,0)*(1-VLOOKUP(tbl_PEDIDOS[[#This Row],[id_PAIS_AÑO]],tbl_DESCUENTOS[],4,0))</f>
        <v>862.4</v>
      </c>
      <c r="K254" s="28">
        <f>tbl_PEDIDOS[[#This Row],[CANTIDAD]]*tbl_PEDIDOS[[#This Row],[Precio Unit]]</f>
        <v>15523.199999999999</v>
      </c>
    </row>
    <row r="255" spans="1:11" x14ac:dyDescent="0.25">
      <c r="A255" s="6">
        <v>254</v>
      </c>
      <c r="B255" t="s">
        <v>54</v>
      </c>
      <c r="C255" t="s">
        <v>7</v>
      </c>
      <c r="D255" s="14">
        <v>43419</v>
      </c>
      <c r="E255" s="6">
        <v>24</v>
      </c>
      <c r="F255" t="str">
        <f>VLOOKUP(tbl_PEDIDOS[[#This Row],[id_CLIENTE]],tbl_CLIENTES[],3,0)</f>
        <v>Perú</v>
      </c>
      <c r="G255">
        <f>YEAR(tbl_PEDIDOS[[#This Row],[FECHA]])</f>
        <v>2018</v>
      </c>
      <c r="H255" t="str">
        <f>tbl_PEDIDOS[[#This Row],[id_PAIS]]&amp;tbl_PEDIDOS[[#This Row],[id_AÑO]]</f>
        <v>Perú2018</v>
      </c>
      <c r="I255" s="19">
        <f>VLOOKUP(tbl_PEDIDOS[[#This Row],[id_PAIS_AÑO]],tbl_DESCUENTOS[],4,0)</f>
        <v>0.05</v>
      </c>
      <c r="J255" s="28">
        <f>VLOOKUP(tbl_PEDIDOS[[#This Row],[id_PRODUCTO]],tbl_PRODUCTOS[],3,0)*(1-VLOOKUP(tbl_PEDIDOS[[#This Row],[id_PAIS_AÑO]],tbl_DESCUENTOS[],4,0))</f>
        <v>722</v>
      </c>
      <c r="K255" s="28">
        <f>tbl_PEDIDOS[[#This Row],[CANTIDAD]]*tbl_PEDIDOS[[#This Row],[Precio Unit]]</f>
        <v>17328</v>
      </c>
    </row>
    <row r="256" spans="1:11" x14ac:dyDescent="0.25">
      <c r="A256" s="6">
        <v>255</v>
      </c>
      <c r="B256" t="s">
        <v>55</v>
      </c>
      <c r="C256" t="s">
        <v>44</v>
      </c>
      <c r="D256" s="14">
        <v>43419</v>
      </c>
      <c r="E256" s="6">
        <v>24</v>
      </c>
      <c r="F256" t="str">
        <f>VLOOKUP(tbl_PEDIDOS[[#This Row],[id_CLIENTE]],tbl_CLIENTES[],3,0)</f>
        <v>Ecuador</v>
      </c>
      <c r="G256">
        <f>YEAR(tbl_PEDIDOS[[#This Row],[FECHA]])</f>
        <v>2018</v>
      </c>
      <c r="H256" t="str">
        <f>tbl_PEDIDOS[[#This Row],[id_PAIS]]&amp;tbl_PEDIDOS[[#This Row],[id_AÑO]]</f>
        <v>Ecuador2018</v>
      </c>
      <c r="I256" s="19">
        <f>VLOOKUP(tbl_PEDIDOS[[#This Row],[id_PAIS_AÑO]],tbl_DESCUENTOS[],4,0)</f>
        <v>0.28000000000000003</v>
      </c>
      <c r="J256" s="28">
        <f>VLOOKUP(tbl_PEDIDOS[[#This Row],[id_PRODUCTO]],tbl_PRODUCTOS[],3,0)*(1-VLOOKUP(tbl_PEDIDOS[[#This Row],[id_PAIS_AÑO]],tbl_DESCUENTOS[],4,0))</f>
        <v>482.4</v>
      </c>
      <c r="K256" s="28">
        <f>tbl_PEDIDOS[[#This Row],[CANTIDAD]]*tbl_PEDIDOS[[#This Row],[Precio Unit]]</f>
        <v>11577.599999999999</v>
      </c>
    </row>
    <row r="257" spans="1:11" x14ac:dyDescent="0.25">
      <c r="A257" s="6">
        <v>256</v>
      </c>
      <c r="B257" t="s">
        <v>56</v>
      </c>
      <c r="C257" t="s">
        <v>5</v>
      </c>
      <c r="D257" s="14">
        <v>43419</v>
      </c>
      <c r="E257" s="6">
        <v>12</v>
      </c>
      <c r="F257" t="str">
        <f>VLOOKUP(tbl_PEDIDOS[[#This Row],[id_CLIENTE]],tbl_CLIENTES[],3,0)</f>
        <v>Argentina</v>
      </c>
      <c r="G257">
        <f>YEAR(tbl_PEDIDOS[[#This Row],[FECHA]])</f>
        <v>2018</v>
      </c>
      <c r="H257" t="str">
        <f>tbl_PEDIDOS[[#This Row],[id_PAIS]]&amp;tbl_PEDIDOS[[#This Row],[id_AÑO]]</f>
        <v>Argentina2018</v>
      </c>
      <c r="I257" s="19">
        <f>VLOOKUP(tbl_PEDIDOS[[#This Row],[id_PAIS_AÑO]],tbl_DESCUENTOS[],4,0)</f>
        <v>0.25</v>
      </c>
      <c r="J257" s="28">
        <f>VLOOKUP(tbl_PEDIDOS[[#This Row],[id_PRODUCTO]],tbl_PRODUCTOS[],3,0)*(1-VLOOKUP(tbl_PEDIDOS[[#This Row],[id_PAIS_AÑO]],tbl_DESCUENTOS[],4,0))</f>
        <v>570</v>
      </c>
      <c r="K257" s="28">
        <f>tbl_PEDIDOS[[#This Row],[CANTIDAD]]*tbl_PEDIDOS[[#This Row],[Precio Unit]]</f>
        <v>6840</v>
      </c>
    </row>
    <row r="258" spans="1:11" x14ac:dyDescent="0.25">
      <c r="A258" s="6">
        <v>257</v>
      </c>
      <c r="B258" t="s">
        <v>57</v>
      </c>
      <c r="C258" t="s">
        <v>3</v>
      </c>
      <c r="D258" s="14">
        <v>43419</v>
      </c>
      <c r="E258" s="6">
        <v>24</v>
      </c>
      <c r="F258" t="str">
        <f>VLOOKUP(tbl_PEDIDOS[[#This Row],[id_CLIENTE]],tbl_CLIENTES[],3,0)</f>
        <v>Colombia</v>
      </c>
      <c r="G258">
        <f>YEAR(tbl_PEDIDOS[[#This Row],[FECHA]])</f>
        <v>2018</v>
      </c>
      <c r="H258" t="str">
        <f>tbl_PEDIDOS[[#This Row],[id_PAIS]]&amp;tbl_PEDIDOS[[#This Row],[id_AÑO]]</f>
        <v>Colombia2018</v>
      </c>
      <c r="I258" s="19">
        <f>VLOOKUP(tbl_PEDIDOS[[#This Row],[id_PAIS_AÑO]],tbl_DESCUENTOS[],4,0)</f>
        <v>0.15</v>
      </c>
      <c r="J258" s="28">
        <f>VLOOKUP(tbl_PEDIDOS[[#This Row],[id_PRODUCTO]],tbl_PRODUCTOS[],3,0)*(1-VLOOKUP(tbl_PEDIDOS[[#This Row],[id_PAIS_AÑO]],tbl_DESCUENTOS[],4,0))</f>
        <v>637.5</v>
      </c>
      <c r="K258" s="28">
        <f>tbl_PEDIDOS[[#This Row],[CANTIDAD]]*tbl_PEDIDOS[[#This Row],[Precio Unit]]</f>
        <v>15300</v>
      </c>
    </row>
    <row r="259" spans="1:11" x14ac:dyDescent="0.25">
      <c r="A259" s="6">
        <v>258</v>
      </c>
      <c r="B259" t="s">
        <v>58</v>
      </c>
      <c r="C259" t="s">
        <v>44</v>
      </c>
      <c r="D259" s="14">
        <v>43419</v>
      </c>
      <c r="E259" s="6">
        <v>36</v>
      </c>
      <c r="F259" t="str">
        <f>VLOOKUP(tbl_PEDIDOS[[#This Row],[id_CLIENTE]],tbl_CLIENTES[],3,0)</f>
        <v>Chile</v>
      </c>
      <c r="G259">
        <f>YEAR(tbl_PEDIDOS[[#This Row],[FECHA]])</f>
        <v>2018</v>
      </c>
      <c r="H259" t="str">
        <f>tbl_PEDIDOS[[#This Row],[id_PAIS]]&amp;tbl_PEDIDOS[[#This Row],[id_AÑO]]</f>
        <v>Chile2018</v>
      </c>
      <c r="I259" s="19">
        <f>VLOOKUP(tbl_PEDIDOS[[#This Row],[id_PAIS_AÑO]],tbl_DESCUENTOS[],4,0)</f>
        <v>0.12</v>
      </c>
      <c r="J259" s="28">
        <f>VLOOKUP(tbl_PEDIDOS[[#This Row],[id_PRODUCTO]],tbl_PRODUCTOS[],3,0)*(1-VLOOKUP(tbl_PEDIDOS[[#This Row],[id_PAIS_AÑO]],tbl_DESCUENTOS[],4,0))</f>
        <v>589.6</v>
      </c>
      <c r="K259" s="28">
        <f>tbl_PEDIDOS[[#This Row],[CANTIDAD]]*tbl_PEDIDOS[[#This Row],[Precio Unit]]</f>
        <v>21225.600000000002</v>
      </c>
    </row>
    <row r="260" spans="1:11" x14ac:dyDescent="0.25">
      <c r="A260" s="6">
        <v>259</v>
      </c>
      <c r="B260" t="s">
        <v>52</v>
      </c>
      <c r="C260" t="s">
        <v>3</v>
      </c>
      <c r="D260" s="14">
        <v>43449</v>
      </c>
      <c r="E260" s="6">
        <v>12</v>
      </c>
      <c r="F260" t="str">
        <f>VLOOKUP(tbl_PEDIDOS[[#This Row],[id_CLIENTE]],tbl_CLIENTES[],3,0)</f>
        <v>Chile</v>
      </c>
      <c r="G260">
        <f>YEAR(tbl_PEDIDOS[[#This Row],[FECHA]])</f>
        <v>2018</v>
      </c>
      <c r="H260" t="str">
        <f>tbl_PEDIDOS[[#This Row],[id_PAIS]]&amp;tbl_PEDIDOS[[#This Row],[id_AÑO]]</f>
        <v>Chile2018</v>
      </c>
      <c r="I260" s="19">
        <f>VLOOKUP(tbl_PEDIDOS[[#This Row],[id_PAIS_AÑO]],tbl_DESCUENTOS[],4,0)</f>
        <v>0.12</v>
      </c>
      <c r="J260" s="28">
        <f>VLOOKUP(tbl_PEDIDOS[[#This Row],[id_PRODUCTO]],tbl_PRODUCTOS[],3,0)*(1-VLOOKUP(tbl_PEDIDOS[[#This Row],[id_PAIS_AÑO]],tbl_DESCUENTOS[],4,0))</f>
        <v>660</v>
      </c>
      <c r="K260" s="28">
        <f>tbl_PEDIDOS[[#This Row],[CANTIDAD]]*tbl_PEDIDOS[[#This Row],[Precio Unit]]</f>
        <v>7920</v>
      </c>
    </row>
    <row r="261" spans="1:11" x14ac:dyDescent="0.25">
      <c r="A261" s="6">
        <v>260</v>
      </c>
      <c r="B261" t="s">
        <v>53</v>
      </c>
      <c r="C261" t="s">
        <v>46</v>
      </c>
      <c r="D261" s="14">
        <v>43449</v>
      </c>
      <c r="E261" s="6">
        <v>24</v>
      </c>
      <c r="F261" t="str">
        <f>VLOOKUP(tbl_PEDIDOS[[#This Row],[id_CLIENTE]],tbl_CLIENTES[],3,0)</f>
        <v>Uruguay</v>
      </c>
      <c r="G261">
        <f>YEAR(tbl_PEDIDOS[[#This Row],[FECHA]])</f>
        <v>2018</v>
      </c>
      <c r="H261" t="str">
        <f>tbl_PEDIDOS[[#This Row],[id_PAIS]]&amp;tbl_PEDIDOS[[#This Row],[id_AÑO]]</f>
        <v>Uruguay2018</v>
      </c>
      <c r="I261" s="19">
        <f>VLOOKUP(tbl_PEDIDOS[[#This Row],[id_PAIS_AÑO]],tbl_DESCUENTOS[],4,0)</f>
        <v>0.02</v>
      </c>
      <c r="J261" s="28">
        <f>VLOOKUP(tbl_PEDIDOS[[#This Row],[id_PRODUCTO]],tbl_PRODUCTOS[],3,0)*(1-VLOOKUP(tbl_PEDIDOS[[#This Row],[id_PAIS_AÑO]],tbl_DESCUENTOS[],4,0))</f>
        <v>666.4</v>
      </c>
      <c r="K261" s="28">
        <f>tbl_PEDIDOS[[#This Row],[CANTIDAD]]*tbl_PEDIDOS[[#This Row],[Precio Unit]]</f>
        <v>15993.599999999999</v>
      </c>
    </row>
    <row r="262" spans="1:11" x14ac:dyDescent="0.25">
      <c r="A262" s="6">
        <v>261</v>
      </c>
      <c r="B262" t="s">
        <v>53</v>
      </c>
      <c r="C262" t="s">
        <v>6</v>
      </c>
      <c r="D262" s="14">
        <v>43449</v>
      </c>
      <c r="E262" s="6">
        <v>24</v>
      </c>
      <c r="F262" t="str">
        <f>VLOOKUP(tbl_PEDIDOS[[#This Row],[id_CLIENTE]],tbl_CLIENTES[],3,0)</f>
        <v>Uruguay</v>
      </c>
      <c r="G262">
        <f>YEAR(tbl_PEDIDOS[[#This Row],[FECHA]])</f>
        <v>2018</v>
      </c>
      <c r="H262" t="str">
        <f>tbl_PEDIDOS[[#This Row],[id_PAIS]]&amp;tbl_PEDIDOS[[#This Row],[id_AÑO]]</f>
        <v>Uruguay2018</v>
      </c>
      <c r="I262" s="19">
        <f>VLOOKUP(tbl_PEDIDOS[[#This Row],[id_PAIS_AÑO]],tbl_DESCUENTOS[],4,0)</f>
        <v>0.02</v>
      </c>
      <c r="J262" s="28">
        <f>VLOOKUP(tbl_PEDIDOS[[#This Row],[id_PRODUCTO]],tbl_PRODUCTOS[],3,0)*(1-VLOOKUP(tbl_PEDIDOS[[#This Row],[id_PAIS_AÑO]],tbl_DESCUENTOS[],4,0))</f>
        <v>823.19999999999993</v>
      </c>
      <c r="K262" s="28">
        <f>tbl_PEDIDOS[[#This Row],[CANTIDAD]]*tbl_PEDIDOS[[#This Row],[Precio Unit]]</f>
        <v>19756.8</v>
      </c>
    </row>
    <row r="263" spans="1:11" x14ac:dyDescent="0.25">
      <c r="A263" s="6">
        <v>262</v>
      </c>
      <c r="B263" t="s">
        <v>54</v>
      </c>
      <c r="C263" t="s">
        <v>46</v>
      </c>
      <c r="D263" s="14">
        <v>43449</v>
      </c>
      <c r="E263" s="6">
        <v>36</v>
      </c>
      <c r="F263" t="str">
        <f>VLOOKUP(tbl_PEDIDOS[[#This Row],[id_CLIENTE]],tbl_CLIENTES[],3,0)</f>
        <v>Perú</v>
      </c>
      <c r="G263">
        <f>YEAR(tbl_PEDIDOS[[#This Row],[FECHA]])</f>
        <v>2018</v>
      </c>
      <c r="H263" t="str">
        <f>tbl_PEDIDOS[[#This Row],[id_PAIS]]&amp;tbl_PEDIDOS[[#This Row],[id_AÑO]]</f>
        <v>Perú2018</v>
      </c>
      <c r="I263" s="19">
        <f>VLOOKUP(tbl_PEDIDOS[[#This Row],[id_PAIS_AÑO]],tbl_DESCUENTOS[],4,0)</f>
        <v>0.05</v>
      </c>
      <c r="J263" s="28">
        <f>VLOOKUP(tbl_PEDIDOS[[#This Row],[id_PRODUCTO]],tbl_PRODUCTOS[],3,0)*(1-VLOOKUP(tbl_PEDIDOS[[#This Row],[id_PAIS_AÑO]],tbl_DESCUENTOS[],4,0))</f>
        <v>646</v>
      </c>
      <c r="K263" s="28">
        <f>tbl_PEDIDOS[[#This Row],[CANTIDAD]]*tbl_PEDIDOS[[#This Row],[Precio Unit]]</f>
        <v>23256</v>
      </c>
    </row>
    <row r="264" spans="1:11" x14ac:dyDescent="0.25">
      <c r="A264" s="6">
        <v>263</v>
      </c>
      <c r="B264" t="s">
        <v>54</v>
      </c>
      <c r="C264" t="s">
        <v>7</v>
      </c>
      <c r="D264" s="14">
        <v>43449</v>
      </c>
      <c r="E264" s="6">
        <v>36</v>
      </c>
      <c r="F264" t="str">
        <f>VLOOKUP(tbl_PEDIDOS[[#This Row],[id_CLIENTE]],tbl_CLIENTES[],3,0)</f>
        <v>Perú</v>
      </c>
      <c r="G264">
        <f>YEAR(tbl_PEDIDOS[[#This Row],[FECHA]])</f>
        <v>2018</v>
      </c>
      <c r="H264" t="str">
        <f>tbl_PEDIDOS[[#This Row],[id_PAIS]]&amp;tbl_PEDIDOS[[#This Row],[id_AÑO]]</f>
        <v>Perú2018</v>
      </c>
      <c r="I264" s="19">
        <f>VLOOKUP(tbl_PEDIDOS[[#This Row],[id_PAIS_AÑO]],tbl_DESCUENTOS[],4,0)</f>
        <v>0.05</v>
      </c>
      <c r="J264" s="28">
        <f>VLOOKUP(tbl_PEDIDOS[[#This Row],[id_PRODUCTO]],tbl_PRODUCTOS[],3,0)*(1-VLOOKUP(tbl_PEDIDOS[[#This Row],[id_PAIS_AÑO]],tbl_DESCUENTOS[],4,0))</f>
        <v>722</v>
      </c>
      <c r="K264" s="28">
        <f>tbl_PEDIDOS[[#This Row],[CANTIDAD]]*tbl_PEDIDOS[[#This Row],[Precio Unit]]</f>
        <v>25992</v>
      </c>
    </row>
    <row r="265" spans="1:11" x14ac:dyDescent="0.25">
      <c r="A265" s="6">
        <v>264</v>
      </c>
      <c r="B265" t="s">
        <v>54</v>
      </c>
      <c r="C265" t="s">
        <v>3</v>
      </c>
      <c r="D265" s="14">
        <v>43449</v>
      </c>
      <c r="E265" s="6">
        <v>24</v>
      </c>
      <c r="F265" t="str">
        <f>VLOOKUP(tbl_PEDIDOS[[#This Row],[id_CLIENTE]],tbl_CLIENTES[],3,0)</f>
        <v>Perú</v>
      </c>
      <c r="G265">
        <f>YEAR(tbl_PEDIDOS[[#This Row],[FECHA]])</f>
        <v>2018</v>
      </c>
      <c r="H265" t="str">
        <f>tbl_PEDIDOS[[#This Row],[id_PAIS]]&amp;tbl_PEDIDOS[[#This Row],[id_AÑO]]</f>
        <v>Perú2018</v>
      </c>
      <c r="I265" s="19">
        <f>VLOOKUP(tbl_PEDIDOS[[#This Row],[id_PAIS_AÑO]],tbl_DESCUENTOS[],4,0)</f>
        <v>0.05</v>
      </c>
      <c r="J265" s="28">
        <f>VLOOKUP(tbl_PEDIDOS[[#This Row],[id_PRODUCTO]],tbl_PRODUCTOS[],3,0)*(1-VLOOKUP(tbl_PEDIDOS[[#This Row],[id_PAIS_AÑO]],tbl_DESCUENTOS[],4,0))</f>
        <v>712.5</v>
      </c>
      <c r="K265" s="28">
        <f>tbl_PEDIDOS[[#This Row],[CANTIDAD]]*tbl_PEDIDOS[[#This Row],[Precio Unit]]</f>
        <v>17100</v>
      </c>
    </row>
    <row r="266" spans="1:11" x14ac:dyDescent="0.25">
      <c r="A266" s="6">
        <v>265</v>
      </c>
      <c r="B266" t="s">
        <v>55</v>
      </c>
      <c r="C266" t="s">
        <v>46</v>
      </c>
      <c r="D266" s="14">
        <v>43449</v>
      </c>
      <c r="E266" s="6">
        <v>12</v>
      </c>
      <c r="F266" t="str">
        <f>VLOOKUP(tbl_PEDIDOS[[#This Row],[id_CLIENTE]],tbl_CLIENTES[],3,0)</f>
        <v>Ecuador</v>
      </c>
      <c r="G266">
        <f>YEAR(tbl_PEDIDOS[[#This Row],[FECHA]])</f>
        <v>2018</v>
      </c>
      <c r="H266" t="str">
        <f>tbl_PEDIDOS[[#This Row],[id_PAIS]]&amp;tbl_PEDIDOS[[#This Row],[id_AÑO]]</f>
        <v>Ecuador2018</v>
      </c>
      <c r="I266" s="19">
        <f>VLOOKUP(tbl_PEDIDOS[[#This Row],[id_PAIS_AÑO]],tbl_DESCUENTOS[],4,0)</f>
        <v>0.28000000000000003</v>
      </c>
      <c r="J266" s="28">
        <f>VLOOKUP(tbl_PEDIDOS[[#This Row],[id_PRODUCTO]],tbl_PRODUCTOS[],3,0)*(1-VLOOKUP(tbl_PEDIDOS[[#This Row],[id_PAIS_AÑO]],tbl_DESCUENTOS[],4,0))</f>
        <v>489.59999999999997</v>
      </c>
      <c r="K266" s="28">
        <f>tbl_PEDIDOS[[#This Row],[CANTIDAD]]*tbl_PEDIDOS[[#This Row],[Precio Unit]]</f>
        <v>5875.2</v>
      </c>
    </row>
    <row r="267" spans="1:11" x14ac:dyDescent="0.25">
      <c r="A267" s="6">
        <v>266</v>
      </c>
      <c r="B267" t="s">
        <v>56</v>
      </c>
      <c r="C267" t="s">
        <v>4</v>
      </c>
      <c r="D267" s="14">
        <v>43449</v>
      </c>
      <c r="E267" s="6">
        <v>24</v>
      </c>
      <c r="F267" t="str">
        <f>VLOOKUP(tbl_PEDIDOS[[#This Row],[id_CLIENTE]],tbl_CLIENTES[],3,0)</f>
        <v>Argentina</v>
      </c>
      <c r="G267">
        <f>YEAR(tbl_PEDIDOS[[#This Row],[FECHA]])</f>
        <v>2018</v>
      </c>
      <c r="H267" t="str">
        <f>tbl_PEDIDOS[[#This Row],[id_PAIS]]&amp;tbl_PEDIDOS[[#This Row],[id_AÑO]]</f>
        <v>Argentina2018</v>
      </c>
      <c r="I267" s="19">
        <f>VLOOKUP(tbl_PEDIDOS[[#This Row],[id_PAIS_AÑO]],tbl_DESCUENTOS[],4,0)</f>
        <v>0.25</v>
      </c>
      <c r="J267" s="28">
        <f>VLOOKUP(tbl_PEDIDOS[[#This Row],[id_PRODUCTO]],tbl_PRODUCTOS[],3,0)*(1-VLOOKUP(tbl_PEDIDOS[[#This Row],[id_PAIS_AÑO]],tbl_DESCUENTOS[],4,0))</f>
        <v>735</v>
      </c>
      <c r="K267" s="28">
        <f>tbl_PEDIDOS[[#This Row],[CANTIDAD]]*tbl_PEDIDOS[[#This Row],[Precio Unit]]</f>
        <v>17640</v>
      </c>
    </row>
    <row r="268" spans="1:11" x14ac:dyDescent="0.25">
      <c r="A268" s="6">
        <v>267</v>
      </c>
      <c r="B268" t="s">
        <v>57</v>
      </c>
      <c r="C268" t="s">
        <v>6</v>
      </c>
      <c r="D268" s="14">
        <v>43449</v>
      </c>
      <c r="E268" s="6">
        <v>36</v>
      </c>
      <c r="F268" t="str">
        <f>VLOOKUP(tbl_PEDIDOS[[#This Row],[id_CLIENTE]],tbl_CLIENTES[],3,0)</f>
        <v>Colombia</v>
      </c>
      <c r="G268">
        <f>YEAR(tbl_PEDIDOS[[#This Row],[FECHA]])</f>
        <v>2018</v>
      </c>
      <c r="H268" t="str">
        <f>tbl_PEDIDOS[[#This Row],[id_PAIS]]&amp;tbl_PEDIDOS[[#This Row],[id_AÑO]]</f>
        <v>Colombia2018</v>
      </c>
      <c r="I268" s="19">
        <f>VLOOKUP(tbl_PEDIDOS[[#This Row],[id_PAIS_AÑO]],tbl_DESCUENTOS[],4,0)</f>
        <v>0.15</v>
      </c>
      <c r="J268" s="28">
        <f>VLOOKUP(tbl_PEDIDOS[[#This Row],[id_PRODUCTO]],tbl_PRODUCTOS[],3,0)*(1-VLOOKUP(tbl_PEDIDOS[[#This Row],[id_PAIS_AÑO]],tbl_DESCUENTOS[],4,0))</f>
        <v>714</v>
      </c>
      <c r="K268" s="28">
        <f>tbl_PEDIDOS[[#This Row],[CANTIDAD]]*tbl_PEDIDOS[[#This Row],[Precio Unit]]</f>
        <v>25704</v>
      </c>
    </row>
    <row r="269" spans="1:11" x14ac:dyDescent="0.25">
      <c r="A269" s="6">
        <v>268</v>
      </c>
      <c r="B269" t="s">
        <v>58</v>
      </c>
      <c r="C269" t="s">
        <v>3</v>
      </c>
      <c r="D269" s="14">
        <v>43449</v>
      </c>
      <c r="E269" s="6">
        <v>36</v>
      </c>
      <c r="F269" t="str">
        <f>VLOOKUP(tbl_PEDIDOS[[#This Row],[id_CLIENTE]],tbl_CLIENTES[],3,0)</f>
        <v>Chile</v>
      </c>
      <c r="G269">
        <f>YEAR(tbl_PEDIDOS[[#This Row],[FECHA]])</f>
        <v>2018</v>
      </c>
      <c r="H269" t="str">
        <f>tbl_PEDIDOS[[#This Row],[id_PAIS]]&amp;tbl_PEDIDOS[[#This Row],[id_AÑO]]</f>
        <v>Chile2018</v>
      </c>
      <c r="I269" s="19">
        <f>VLOOKUP(tbl_PEDIDOS[[#This Row],[id_PAIS_AÑO]],tbl_DESCUENTOS[],4,0)</f>
        <v>0.12</v>
      </c>
      <c r="J269" s="28">
        <f>VLOOKUP(tbl_PEDIDOS[[#This Row],[id_PRODUCTO]],tbl_PRODUCTOS[],3,0)*(1-VLOOKUP(tbl_PEDIDOS[[#This Row],[id_PAIS_AÑO]],tbl_DESCUENTOS[],4,0))</f>
        <v>660</v>
      </c>
      <c r="K269" s="28">
        <f>tbl_PEDIDOS[[#This Row],[CANTIDAD]]*tbl_PEDIDOS[[#This Row],[Precio Unit]]</f>
        <v>23760</v>
      </c>
    </row>
    <row r="270" spans="1:11" x14ac:dyDescent="0.25">
      <c r="A270" s="6">
        <v>269</v>
      </c>
      <c r="B270" t="s">
        <v>58</v>
      </c>
      <c r="C270" t="s">
        <v>4</v>
      </c>
      <c r="D270" s="14">
        <v>43449</v>
      </c>
      <c r="E270" s="6">
        <v>24</v>
      </c>
      <c r="F270" t="str">
        <f>VLOOKUP(tbl_PEDIDOS[[#This Row],[id_CLIENTE]],tbl_CLIENTES[],3,0)</f>
        <v>Chile</v>
      </c>
      <c r="G270">
        <f>YEAR(tbl_PEDIDOS[[#This Row],[FECHA]])</f>
        <v>2018</v>
      </c>
      <c r="H270" t="str">
        <f>tbl_PEDIDOS[[#This Row],[id_PAIS]]&amp;tbl_PEDIDOS[[#This Row],[id_AÑO]]</f>
        <v>Chile2018</v>
      </c>
      <c r="I270" s="19">
        <f>VLOOKUP(tbl_PEDIDOS[[#This Row],[id_PAIS_AÑO]],tbl_DESCUENTOS[],4,0)</f>
        <v>0.12</v>
      </c>
      <c r="J270" s="28">
        <f>VLOOKUP(tbl_PEDIDOS[[#This Row],[id_PRODUCTO]],tbl_PRODUCTOS[],3,0)*(1-VLOOKUP(tbl_PEDIDOS[[#This Row],[id_PAIS_AÑO]],tbl_DESCUENTOS[],4,0))</f>
        <v>862.4</v>
      </c>
      <c r="K270" s="28">
        <f>tbl_PEDIDOS[[#This Row],[CANTIDAD]]*tbl_PEDIDOS[[#This Row],[Precio Unit]]</f>
        <v>20697.599999999999</v>
      </c>
    </row>
    <row r="271" spans="1:11" x14ac:dyDescent="0.25">
      <c r="A271" s="6">
        <v>270</v>
      </c>
      <c r="B271" t="s">
        <v>53</v>
      </c>
      <c r="C271" t="s">
        <v>44</v>
      </c>
      <c r="D271" s="14">
        <v>43449</v>
      </c>
      <c r="E271" s="6">
        <v>18</v>
      </c>
      <c r="F271" t="str">
        <f>VLOOKUP(tbl_PEDIDOS[[#This Row],[id_CLIENTE]],tbl_CLIENTES[],3,0)</f>
        <v>Uruguay</v>
      </c>
      <c r="G271">
        <f>YEAR(tbl_PEDIDOS[[#This Row],[FECHA]])</f>
        <v>2018</v>
      </c>
      <c r="H271" t="str">
        <f>tbl_PEDIDOS[[#This Row],[id_PAIS]]&amp;tbl_PEDIDOS[[#This Row],[id_AÑO]]</f>
        <v>Uruguay2018</v>
      </c>
      <c r="I271" s="19">
        <f>VLOOKUP(tbl_PEDIDOS[[#This Row],[id_PAIS_AÑO]],tbl_DESCUENTOS[],4,0)</f>
        <v>0.02</v>
      </c>
      <c r="J271" s="28">
        <f>VLOOKUP(tbl_PEDIDOS[[#This Row],[id_PRODUCTO]],tbl_PRODUCTOS[],3,0)*(1-VLOOKUP(tbl_PEDIDOS[[#This Row],[id_PAIS_AÑO]],tbl_DESCUENTOS[],4,0))</f>
        <v>656.6</v>
      </c>
      <c r="K271" s="28">
        <f>tbl_PEDIDOS[[#This Row],[CANTIDAD]]*tbl_PEDIDOS[[#This Row],[Precio Unit]]</f>
        <v>11818.800000000001</v>
      </c>
    </row>
    <row r="272" spans="1:11" x14ac:dyDescent="0.25">
      <c r="A272" s="6">
        <v>271</v>
      </c>
      <c r="B272" t="s">
        <v>52</v>
      </c>
      <c r="C272" t="s">
        <v>44</v>
      </c>
      <c r="D272" s="14">
        <v>43449</v>
      </c>
      <c r="E272" s="6">
        <v>12</v>
      </c>
      <c r="F272" t="str">
        <f>VLOOKUP(tbl_PEDIDOS[[#This Row],[id_CLIENTE]],tbl_CLIENTES[],3,0)</f>
        <v>Chile</v>
      </c>
      <c r="G272">
        <f>YEAR(tbl_PEDIDOS[[#This Row],[FECHA]])</f>
        <v>2018</v>
      </c>
      <c r="H272" t="str">
        <f>tbl_PEDIDOS[[#This Row],[id_PAIS]]&amp;tbl_PEDIDOS[[#This Row],[id_AÑO]]</f>
        <v>Chile2018</v>
      </c>
      <c r="I272" s="19">
        <f>VLOOKUP(tbl_PEDIDOS[[#This Row],[id_PAIS_AÑO]],tbl_DESCUENTOS[],4,0)</f>
        <v>0.12</v>
      </c>
      <c r="J272" s="28">
        <f>VLOOKUP(tbl_PEDIDOS[[#This Row],[id_PRODUCTO]],tbl_PRODUCTOS[],3,0)*(1-VLOOKUP(tbl_PEDIDOS[[#This Row],[id_PAIS_AÑO]],tbl_DESCUENTOS[],4,0))</f>
        <v>589.6</v>
      </c>
      <c r="K272" s="28">
        <f>tbl_PEDIDOS[[#This Row],[CANTIDAD]]*tbl_PEDIDOS[[#This Row],[Precio Unit]]</f>
        <v>7075.2000000000007</v>
      </c>
    </row>
    <row r="273" spans="1:11" x14ac:dyDescent="0.25">
      <c r="A273" s="6">
        <v>272</v>
      </c>
      <c r="B273" t="s">
        <v>52</v>
      </c>
      <c r="C273" t="s">
        <v>5</v>
      </c>
      <c r="D273" s="14">
        <v>43449</v>
      </c>
      <c r="E273" s="6">
        <v>24</v>
      </c>
      <c r="F273" t="str">
        <f>VLOOKUP(tbl_PEDIDOS[[#This Row],[id_CLIENTE]],tbl_CLIENTES[],3,0)</f>
        <v>Chile</v>
      </c>
      <c r="G273">
        <f>YEAR(tbl_PEDIDOS[[#This Row],[FECHA]])</f>
        <v>2018</v>
      </c>
      <c r="H273" t="str">
        <f>tbl_PEDIDOS[[#This Row],[id_PAIS]]&amp;tbl_PEDIDOS[[#This Row],[id_AÑO]]</f>
        <v>Chile2018</v>
      </c>
      <c r="I273" s="19">
        <f>VLOOKUP(tbl_PEDIDOS[[#This Row],[id_PAIS_AÑO]],tbl_DESCUENTOS[],4,0)</f>
        <v>0.12</v>
      </c>
      <c r="J273" s="28">
        <f>VLOOKUP(tbl_PEDIDOS[[#This Row],[id_PRODUCTO]],tbl_PRODUCTOS[],3,0)*(1-VLOOKUP(tbl_PEDIDOS[[#This Row],[id_PAIS_AÑO]],tbl_DESCUENTOS[],4,0))</f>
        <v>668.8</v>
      </c>
      <c r="K273" s="28">
        <f>tbl_PEDIDOS[[#This Row],[CANTIDAD]]*tbl_PEDIDOS[[#This Row],[Precio Unit]]</f>
        <v>16051.199999999999</v>
      </c>
    </row>
    <row r="274" spans="1:11" x14ac:dyDescent="0.25">
      <c r="A274" s="6">
        <v>273</v>
      </c>
      <c r="B274" t="s">
        <v>53</v>
      </c>
      <c r="C274" t="s">
        <v>7</v>
      </c>
      <c r="D274" s="14">
        <v>43449</v>
      </c>
      <c r="E274" s="6">
        <v>18</v>
      </c>
      <c r="F274" t="str">
        <f>VLOOKUP(tbl_PEDIDOS[[#This Row],[id_CLIENTE]],tbl_CLIENTES[],3,0)</f>
        <v>Uruguay</v>
      </c>
      <c r="G274">
        <f>YEAR(tbl_PEDIDOS[[#This Row],[FECHA]])</f>
        <v>2018</v>
      </c>
      <c r="H274" t="str">
        <f>tbl_PEDIDOS[[#This Row],[id_PAIS]]&amp;tbl_PEDIDOS[[#This Row],[id_AÑO]]</f>
        <v>Uruguay2018</v>
      </c>
      <c r="I274" s="19">
        <f>VLOOKUP(tbl_PEDIDOS[[#This Row],[id_PAIS_AÑO]],tbl_DESCUENTOS[],4,0)</f>
        <v>0.02</v>
      </c>
      <c r="J274" s="28">
        <f>VLOOKUP(tbl_PEDIDOS[[#This Row],[id_PRODUCTO]],tbl_PRODUCTOS[],3,0)*(1-VLOOKUP(tbl_PEDIDOS[[#This Row],[id_PAIS_AÑO]],tbl_DESCUENTOS[],4,0))</f>
        <v>744.8</v>
      </c>
      <c r="K274" s="28">
        <f>tbl_PEDIDOS[[#This Row],[CANTIDAD]]*tbl_PEDIDOS[[#This Row],[Precio Unit]]</f>
        <v>13406.4</v>
      </c>
    </row>
    <row r="275" spans="1:11" x14ac:dyDescent="0.25">
      <c r="A275" s="6">
        <v>274</v>
      </c>
      <c r="B275" t="s">
        <v>54</v>
      </c>
      <c r="C275" t="s">
        <v>5</v>
      </c>
      <c r="D275" s="14">
        <v>43449</v>
      </c>
      <c r="E275" s="6">
        <v>12</v>
      </c>
      <c r="F275" t="str">
        <f>VLOOKUP(tbl_PEDIDOS[[#This Row],[id_CLIENTE]],tbl_CLIENTES[],3,0)</f>
        <v>Perú</v>
      </c>
      <c r="G275">
        <f>YEAR(tbl_PEDIDOS[[#This Row],[FECHA]])</f>
        <v>2018</v>
      </c>
      <c r="H275" t="str">
        <f>tbl_PEDIDOS[[#This Row],[id_PAIS]]&amp;tbl_PEDIDOS[[#This Row],[id_AÑO]]</f>
        <v>Perú2018</v>
      </c>
      <c r="I275" s="19">
        <f>VLOOKUP(tbl_PEDIDOS[[#This Row],[id_PAIS_AÑO]],tbl_DESCUENTOS[],4,0)</f>
        <v>0.05</v>
      </c>
      <c r="J275" s="28">
        <f>VLOOKUP(tbl_PEDIDOS[[#This Row],[id_PRODUCTO]],tbl_PRODUCTOS[],3,0)*(1-VLOOKUP(tbl_PEDIDOS[[#This Row],[id_PAIS_AÑO]],tbl_DESCUENTOS[],4,0))</f>
        <v>722</v>
      </c>
      <c r="K275" s="28">
        <f>tbl_PEDIDOS[[#This Row],[CANTIDAD]]*tbl_PEDIDOS[[#This Row],[Precio Unit]]</f>
        <v>8664</v>
      </c>
    </row>
    <row r="276" spans="1:11" x14ac:dyDescent="0.25">
      <c r="A276" s="6">
        <v>275</v>
      </c>
      <c r="B276" t="s">
        <v>51</v>
      </c>
      <c r="C276" t="s">
        <v>6</v>
      </c>
      <c r="D276" s="14">
        <v>43449</v>
      </c>
      <c r="E276" s="6">
        <v>24</v>
      </c>
      <c r="F276" t="str">
        <f>VLOOKUP(tbl_PEDIDOS[[#This Row],[id_CLIENTE]],tbl_CLIENTES[],3,0)</f>
        <v>Colombia</v>
      </c>
      <c r="G276">
        <f>YEAR(tbl_PEDIDOS[[#This Row],[FECHA]])</f>
        <v>2018</v>
      </c>
      <c r="H276" t="str">
        <f>tbl_PEDIDOS[[#This Row],[id_PAIS]]&amp;tbl_PEDIDOS[[#This Row],[id_AÑO]]</f>
        <v>Colombia2018</v>
      </c>
      <c r="I276" s="19">
        <f>VLOOKUP(tbl_PEDIDOS[[#This Row],[id_PAIS_AÑO]],tbl_DESCUENTOS[],4,0)</f>
        <v>0.15</v>
      </c>
      <c r="J276" s="28">
        <f>VLOOKUP(tbl_PEDIDOS[[#This Row],[id_PRODUCTO]],tbl_PRODUCTOS[],3,0)*(1-VLOOKUP(tbl_PEDIDOS[[#This Row],[id_PAIS_AÑO]],tbl_DESCUENTOS[],4,0))</f>
        <v>714</v>
      </c>
      <c r="K276" s="28">
        <f>tbl_PEDIDOS[[#This Row],[CANTIDAD]]*tbl_PEDIDOS[[#This Row],[Precio Unit]]</f>
        <v>17136</v>
      </c>
    </row>
    <row r="277" spans="1:11" x14ac:dyDescent="0.25">
      <c r="A277" s="6">
        <v>276</v>
      </c>
      <c r="B277" t="s">
        <v>51</v>
      </c>
      <c r="C277" t="s">
        <v>45</v>
      </c>
      <c r="D277" s="14">
        <v>43449</v>
      </c>
      <c r="E277" s="6">
        <v>36</v>
      </c>
      <c r="F277" t="str">
        <f>VLOOKUP(tbl_PEDIDOS[[#This Row],[id_CLIENTE]],tbl_CLIENTES[],3,0)</f>
        <v>Colombia</v>
      </c>
      <c r="G277">
        <f>YEAR(tbl_PEDIDOS[[#This Row],[FECHA]])</f>
        <v>2018</v>
      </c>
      <c r="H277" t="str">
        <f>tbl_PEDIDOS[[#This Row],[id_PAIS]]&amp;tbl_PEDIDOS[[#This Row],[id_AÑO]]</f>
        <v>Colombia2018</v>
      </c>
      <c r="I277" s="19">
        <f>VLOOKUP(tbl_PEDIDOS[[#This Row],[id_PAIS_AÑO]],tbl_DESCUENTOS[],4,0)</f>
        <v>0.15</v>
      </c>
      <c r="J277" s="28">
        <f>VLOOKUP(tbl_PEDIDOS[[#This Row],[id_PRODUCTO]],tbl_PRODUCTOS[],3,0)*(1-VLOOKUP(tbl_PEDIDOS[[#This Row],[id_PAIS_AÑO]],tbl_DESCUENTOS[],4,0))</f>
        <v>739.5</v>
      </c>
      <c r="K277" s="28">
        <f>tbl_PEDIDOS[[#This Row],[CANTIDAD]]*tbl_PEDIDOS[[#This Row],[Precio Unit]]</f>
        <v>26622</v>
      </c>
    </row>
    <row r="278" spans="1:11" x14ac:dyDescent="0.25">
      <c r="A278" s="6">
        <v>277</v>
      </c>
      <c r="B278" t="s">
        <v>53</v>
      </c>
      <c r="C278" t="s">
        <v>3</v>
      </c>
      <c r="D278" s="14">
        <v>43449</v>
      </c>
      <c r="E278" s="6">
        <v>36</v>
      </c>
      <c r="F278" t="str">
        <f>VLOOKUP(tbl_PEDIDOS[[#This Row],[id_CLIENTE]],tbl_CLIENTES[],3,0)</f>
        <v>Uruguay</v>
      </c>
      <c r="G278">
        <f>YEAR(tbl_PEDIDOS[[#This Row],[FECHA]])</f>
        <v>2018</v>
      </c>
      <c r="H278" t="str">
        <f>tbl_PEDIDOS[[#This Row],[id_PAIS]]&amp;tbl_PEDIDOS[[#This Row],[id_AÑO]]</f>
        <v>Uruguay2018</v>
      </c>
      <c r="I278" s="19">
        <f>VLOOKUP(tbl_PEDIDOS[[#This Row],[id_PAIS_AÑO]],tbl_DESCUENTOS[],4,0)</f>
        <v>0.02</v>
      </c>
      <c r="J278" s="28">
        <f>VLOOKUP(tbl_PEDIDOS[[#This Row],[id_PRODUCTO]],tbl_PRODUCTOS[],3,0)*(1-VLOOKUP(tbl_PEDIDOS[[#This Row],[id_PAIS_AÑO]],tbl_DESCUENTOS[],4,0))</f>
        <v>735</v>
      </c>
      <c r="K278" s="28">
        <f>tbl_PEDIDOS[[#This Row],[CANTIDAD]]*tbl_PEDIDOS[[#This Row],[Precio Unit]]</f>
        <v>26460</v>
      </c>
    </row>
    <row r="279" spans="1:11" x14ac:dyDescent="0.25">
      <c r="A279" s="6">
        <v>278</v>
      </c>
      <c r="B279" t="s">
        <v>55</v>
      </c>
      <c r="C279" t="s">
        <v>4</v>
      </c>
      <c r="D279" s="14">
        <v>43449</v>
      </c>
      <c r="E279" s="6">
        <v>12</v>
      </c>
      <c r="F279" t="str">
        <f>VLOOKUP(tbl_PEDIDOS[[#This Row],[id_CLIENTE]],tbl_CLIENTES[],3,0)</f>
        <v>Ecuador</v>
      </c>
      <c r="G279">
        <f>YEAR(tbl_PEDIDOS[[#This Row],[FECHA]])</f>
        <v>2018</v>
      </c>
      <c r="H279" t="str">
        <f>tbl_PEDIDOS[[#This Row],[id_PAIS]]&amp;tbl_PEDIDOS[[#This Row],[id_AÑO]]</f>
        <v>Ecuador2018</v>
      </c>
      <c r="I279" s="19">
        <f>VLOOKUP(tbl_PEDIDOS[[#This Row],[id_PAIS_AÑO]],tbl_DESCUENTOS[],4,0)</f>
        <v>0.28000000000000003</v>
      </c>
      <c r="J279" s="28">
        <f>VLOOKUP(tbl_PEDIDOS[[#This Row],[id_PRODUCTO]],tbl_PRODUCTOS[],3,0)*(1-VLOOKUP(tbl_PEDIDOS[[#This Row],[id_PAIS_AÑO]],tbl_DESCUENTOS[],4,0))</f>
        <v>705.6</v>
      </c>
      <c r="K279" s="28">
        <f>tbl_PEDIDOS[[#This Row],[CANTIDAD]]*tbl_PEDIDOS[[#This Row],[Precio Unit]]</f>
        <v>8467.2000000000007</v>
      </c>
    </row>
    <row r="280" spans="1:11" x14ac:dyDescent="0.25">
      <c r="A280" s="6">
        <v>279</v>
      </c>
      <c r="B280" t="s">
        <v>56</v>
      </c>
      <c r="C280" t="s">
        <v>6</v>
      </c>
      <c r="D280" s="14">
        <v>43449</v>
      </c>
      <c r="E280" s="6">
        <v>24</v>
      </c>
      <c r="F280" t="str">
        <f>VLOOKUP(tbl_PEDIDOS[[#This Row],[id_CLIENTE]],tbl_CLIENTES[],3,0)</f>
        <v>Argentina</v>
      </c>
      <c r="G280">
        <f>YEAR(tbl_PEDIDOS[[#This Row],[FECHA]])</f>
        <v>2018</v>
      </c>
      <c r="H280" t="str">
        <f>tbl_PEDIDOS[[#This Row],[id_PAIS]]&amp;tbl_PEDIDOS[[#This Row],[id_AÑO]]</f>
        <v>Argentina2018</v>
      </c>
      <c r="I280" s="19">
        <f>VLOOKUP(tbl_PEDIDOS[[#This Row],[id_PAIS_AÑO]],tbl_DESCUENTOS[],4,0)</f>
        <v>0.25</v>
      </c>
      <c r="J280" s="28">
        <f>VLOOKUP(tbl_PEDIDOS[[#This Row],[id_PRODUCTO]],tbl_PRODUCTOS[],3,0)*(1-VLOOKUP(tbl_PEDIDOS[[#This Row],[id_PAIS_AÑO]],tbl_DESCUENTOS[],4,0))</f>
        <v>630</v>
      </c>
      <c r="K280" s="28">
        <f>tbl_PEDIDOS[[#This Row],[CANTIDAD]]*tbl_PEDIDOS[[#This Row],[Precio Unit]]</f>
        <v>15120</v>
      </c>
    </row>
    <row r="281" spans="1:11" x14ac:dyDescent="0.25">
      <c r="A281" s="6">
        <v>280</v>
      </c>
      <c r="B281" t="s">
        <v>57</v>
      </c>
      <c r="C281" t="s">
        <v>3</v>
      </c>
      <c r="D281" s="14">
        <v>43449</v>
      </c>
      <c r="E281" s="6">
        <v>24</v>
      </c>
      <c r="F281" t="str">
        <f>VLOOKUP(tbl_PEDIDOS[[#This Row],[id_CLIENTE]],tbl_CLIENTES[],3,0)</f>
        <v>Colombia</v>
      </c>
      <c r="G281">
        <f>YEAR(tbl_PEDIDOS[[#This Row],[FECHA]])</f>
        <v>2018</v>
      </c>
      <c r="H281" t="str">
        <f>tbl_PEDIDOS[[#This Row],[id_PAIS]]&amp;tbl_PEDIDOS[[#This Row],[id_AÑO]]</f>
        <v>Colombia2018</v>
      </c>
      <c r="I281" s="19">
        <f>VLOOKUP(tbl_PEDIDOS[[#This Row],[id_PAIS_AÑO]],tbl_DESCUENTOS[],4,0)</f>
        <v>0.15</v>
      </c>
      <c r="J281" s="28">
        <f>VLOOKUP(tbl_PEDIDOS[[#This Row],[id_PRODUCTO]],tbl_PRODUCTOS[],3,0)*(1-VLOOKUP(tbl_PEDIDOS[[#This Row],[id_PAIS_AÑO]],tbl_DESCUENTOS[],4,0))</f>
        <v>637.5</v>
      </c>
      <c r="K281" s="28">
        <f>tbl_PEDIDOS[[#This Row],[CANTIDAD]]*tbl_PEDIDOS[[#This Row],[Precio Unit]]</f>
        <v>15300</v>
      </c>
    </row>
    <row r="282" spans="1:11" x14ac:dyDescent="0.25">
      <c r="A282" s="6">
        <v>281</v>
      </c>
      <c r="B282" t="s">
        <v>58</v>
      </c>
      <c r="C282" t="s">
        <v>44</v>
      </c>
      <c r="D282" s="14">
        <v>43449</v>
      </c>
      <c r="E282" s="6">
        <v>36</v>
      </c>
      <c r="F282" t="str">
        <f>VLOOKUP(tbl_PEDIDOS[[#This Row],[id_CLIENTE]],tbl_CLIENTES[],3,0)</f>
        <v>Chile</v>
      </c>
      <c r="G282">
        <f>YEAR(tbl_PEDIDOS[[#This Row],[FECHA]])</f>
        <v>2018</v>
      </c>
      <c r="H282" t="str">
        <f>tbl_PEDIDOS[[#This Row],[id_PAIS]]&amp;tbl_PEDIDOS[[#This Row],[id_AÑO]]</f>
        <v>Chile2018</v>
      </c>
      <c r="I282" s="19">
        <f>VLOOKUP(tbl_PEDIDOS[[#This Row],[id_PAIS_AÑO]],tbl_DESCUENTOS[],4,0)</f>
        <v>0.12</v>
      </c>
      <c r="J282" s="28">
        <f>VLOOKUP(tbl_PEDIDOS[[#This Row],[id_PRODUCTO]],tbl_PRODUCTOS[],3,0)*(1-VLOOKUP(tbl_PEDIDOS[[#This Row],[id_PAIS_AÑO]],tbl_DESCUENTOS[],4,0))</f>
        <v>589.6</v>
      </c>
      <c r="K282" s="28">
        <f>tbl_PEDIDOS[[#This Row],[CANTIDAD]]*tbl_PEDIDOS[[#This Row],[Precio Unit]]</f>
        <v>21225.600000000002</v>
      </c>
    </row>
    <row r="283" spans="1:11" x14ac:dyDescent="0.25">
      <c r="A283" s="6">
        <v>282</v>
      </c>
      <c r="B283" t="s">
        <v>53</v>
      </c>
      <c r="C283" t="s">
        <v>7</v>
      </c>
      <c r="D283" s="14">
        <v>43480</v>
      </c>
      <c r="E283" s="6">
        <v>24</v>
      </c>
      <c r="F283" t="str">
        <f>VLOOKUP(tbl_PEDIDOS[[#This Row],[id_CLIENTE]],tbl_CLIENTES[],3,0)</f>
        <v>Uruguay</v>
      </c>
      <c r="G283">
        <f>YEAR(tbl_PEDIDOS[[#This Row],[FECHA]])</f>
        <v>2019</v>
      </c>
      <c r="H283" t="str">
        <f>tbl_PEDIDOS[[#This Row],[id_PAIS]]&amp;tbl_PEDIDOS[[#This Row],[id_AÑO]]</f>
        <v>Uruguay2019</v>
      </c>
      <c r="I283" s="19">
        <f>VLOOKUP(tbl_PEDIDOS[[#This Row],[id_PAIS_AÑO]],tbl_DESCUENTOS[],4,0)</f>
        <v>0.04</v>
      </c>
      <c r="J283" s="28">
        <f>VLOOKUP(tbl_PEDIDOS[[#This Row],[id_PRODUCTO]],tbl_PRODUCTOS[],3,0)*(1-VLOOKUP(tbl_PEDIDOS[[#This Row],[id_PAIS_AÑO]],tbl_DESCUENTOS[],4,0))</f>
        <v>729.6</v>
      </c>
      <c r="K283" s="28">
        <f>tbl_PEDIDOS[[#This Row],[CANTIDAD]]*tbl_PEDIDOS[[#This Row],[Precio Unit]]</f>
        <v>17510.400000000001</v>
      </c>
    </row>
    <row r="284" spans="1:11" x14ac:dyDescent="0.25">
      <c r="A284" s="6">
        <v>283</v>
      </c>
      <c r="B284" t="s">
        <v>54</v>
      </c>
      <c r="C284" t="s">
        <v>3</v>
      </c>
      <c r="D284" s="14">
        <v>43480</v>
      </c>
      <c r="E284" s="6">
        <v>18</v>
      </c>
      <c r="F284" t="str">
        <f>VLOOKUP(tbl_PEDIDOS[[#This Row],[id_CLIENTE]],tbl_CLIENTES[],3,0)</f>
        <v>Perú</v>
      </c>
      <c r="G284">
        <f>YEAR(tbl_PEDIDOS[[#This Row],[FECHA]])</f>
        <v>2019</v>
      </c>
      <c r="H284" t="str">
        <f>tbl_PEDIDOS[[#This Row],[id_PAIS]]&amp;tbl_PEDIDOS[[#This Row],[id_AÑO]]</f>
        <v>Perú2019</v>
      </c>
      <c r="I284" s="19">
        <f>VLOOKUP(tbl_PEDIDOS[[#This Row],[id_PAIS_AÑO]],tbl_DESCUENTOS[],4,0)</f>
        <v>0.15</v>
      </c>
      <c r="J284" s="28">
        <f>VLOOKUP(tbl_PEDIDOS[[#This Row],[id_PRODUCTO]],tbl_PRODUCTOS[],3,0)*(1-VLOOKUP(tbl_PEDIDOS[[#This Row],[id_PAIS_AÑO]],tbl_DESCUENTOS[],4,0))</f>
        <v>637.5</v>
      </c>
      <c r="K284" s="28">
        <f>tbl_PEDIDOS[[#This Row],[CANTIDAD]]*tbl_PEDIDOS[[#This Row],[Precio Unit]]</f>
        <v>11475</v>
      </c>
    </row>
    <row r="285" spans="1:11" x14ac:dyDescent="0.25">
      <c r="A285" s="6">
        <v>284</v>
      </c>
      <c r="B285" t="s">
        <v>54</v>
      </c>
      <c r="C285" t="s">
        <v>4</v>
      </c>
      <c r="D285" s="14">
        <v>43480</v>
      </c>
      <c r="E285" s="6">
        <v>24</v>
      </c>
      <c r="F285" t="str">
        <f>VLOOKUP(tbl_PEDIDOS[[#This Row],[id_CLIENTE]],tbl_CLIENTES[],3,0)</f>
        <v>Perú</v>
      </c>
      <c r="G285">
        <f>YEAR(tbl_PEDIDOS[[#This Row],[FECHA]])</f>
        <v>2019</v>
      </c>
      <c r="H285" t="str">
        <f>tbl_PEDIDOS[[#This Row],[id_PAIS]]&amp;tbl_PEDIDOS[[#This Row],[id_AÑO]]</f>
        <v>Perú2019</v>
      </c>
      <c r="I285" s="19">
        <f>VLOOKUP(tbl_PEDIDOS[[#This Row],[id_PAIS_AÑO]],tbl_DESCUENTOS[],4,0)</f>
        <v>0.15</v>
      </c>
      <c r="J285" s="28">
        <f>VLOOKUP(tbl_PEDIDOS[[#This Row],[id_PRODUCTO]],tbl_PRODUCTOS[],3,0)*(1-VLOOKUP(tbl_PEDIDOS[[#This Row],[id_PAIS_AÑO]],tbl_DESCUENTOS[],4,0))</f>
        <v>833</v>
      </c>
      <c r="K285" s="28">
        <f>tbl_PEDIDOS[[#This Row],[CANTIDAD]]*tbl_PEDIDOS[[#This Row],[Precio Unit]]</f>
        <v>19992</v>
      </c>
    </row>
    <row r="286" spans="1:11" x14ac:dyDescent="0.25">
      <c r="A286" s="6">
        <v>285</v>
      </c>
      <c r="B286" t="s">
        <v>55</v>
      </c>
      <c r="C286" t="s">
        <v>44</v>
      </c>
      <c r="D286" s="14">
        <v>43480</v>
      </c>
      <c r="E286" s="6">
        <v>12</v>
      </c>
      <c r="F286" t="str">
        <f>VLOOKUP(tbl_PEDIDOS[[#This Row],[id_CLIENTE]],tbl_CLIENTES[],3,0)</f>
        <v>Ecuador</v>
      </c>
      <c r="G286">
        <f>YEAR(tbl_PEDIDOS[[#This Row],[FECHA]])</f>
        <v>2019</v>
      </c>
      <c r="H286" t="str">
        <f>tbl_PEDIDOS[[#This Row],[id_PAIS]]&amp;tbl_PEDIDOS[[#This Row],[id_AÑO]]</f>
        <v>Ecuador2019</v>
      </c>
      <c r="I286" s="19">
        <f>VLOOKUP(tbl_PEDIDOS[[#This Row],[id_PAIS_AÑO]],tbl_DESCUENTOS[],4,0)</f>
        <v>0.28000000000000003</v>
      </c>
      <c r="J286" s="28">
        <f>VLOOKUP(tbl_PEDIDOS[[#This Row],[id_PRODUCTO]],tbl_PRODUCTOS[],3,0)*(1-VLOOKUP(tbl_PEDIDOS[[#This Row],[id_PAIS_AÑO]],tbl_DESCUENTOS[],4,0))</f>
        <v>482.4</v>
      </c>
      <c r="K286" s="28">
        <f>tbl_PEDIDOS[[#This Row],[CANTIDAD]]*tbl_PEDIDOS[[#This Row],[Precio Unit]]</f>
        <v>5788.7999999999993</v>
      </c>
    </row>
    <row r="287" spans="1:11" x14ac:dyDescent="0.25">
      <c r="A287" s="6">
        <v>286</v>
      </c>
      <c r="B287" t="s">
        <v>56</v>
      </c>
      <c r="C287" t="s">
        <v>5</v>
      </c>
      <c r="D287" s="14">
        <v>43480</v>
      </c>
      <c r="E287" s="6">
        <v>24</v>
      </c>
      <c r="F287" t="str">
        <f>VLOOKUP(tbl_PEDIDOS[[#This Row],[id_CLIENTE]],tbl_CLIENTES[],3,0)</f>
        <v>Argentina</v>
      </c>
      <c r="G287">
        <f>YEAR(tbl_PEDIDOS[[#This Row],[FECHA]])</f>
        <v>2019</v>
      </c>
      <c r="H287" t="str">
        <f>tbl_PEDIDOS[[#This Row],[id_PAIS]]&amp;tbl_PEDIDOS[[#This Row],[id_AÑO]]</f>
        <v>Argentina2019</v>
      </c>
      <c r="I287" s="19">
        <f>VLOOKUP(tbl_PEDIDOS[[#This Row],[id_PAIS_AÑO]],tbl_DESCUENTOS[],4,0)</f>
        <v>0.38</v>
      </c>
      <c r="J287" s="28">
        <f>VLOOKUP(tbl_PEDIDOS[[#This Row],[id_PRODUCTO]],tbl_PRODUCTOS[],3,0)*(1-VLOOKUP(tbl_PEDIDOS[[#This Row],[id_PAIS_AÑO]],tbl_DESCUENTOS[],4,0))</f>
        <v>471.2</v>
      </c>
      <c r="K287" s="28">
        <f>tbl_PEDIDOS[[#This Row],[CANTIDAD]]*tbl_PEDIDOS[[#This Row],[Precio Unit]]</f>
        <v>11308.8</v>
      </c>
    </row>
    <row r="288" spans="1:11" x14ac:dyDescent="0.25">
      <c r="A288" s="6">
        <v>287</v>
      </c>
      <c r="B288" t="s">
        <v>57</v>
      </c>
      <c r="C288" t="s">
        <v>6</v>
      </c>
      <c r="D288" s="14">
        <v>43480</v>
      </c>
      <c r="E288" s="6">
        <v>24</v>
      </c>
      <c r="F288" t="str">
        <f>VLOOKUP(tbl_PEDIDOS[[#This Row],[id_CLIENTE]],tbl_CLIENTES[],3,0)</f>
        <v>Colombia</v>
      </c>
      <c r="G288">
        <f>YEAR(tbl_PEDIDOS[[#This Row],[FECHA]])</f>
        <v>2019</v>
      </c>
      <c r="H288" t="str">
        <f>tbl_PEDIDOS[[#This Row],[id_PAIS]]&amp;tbl_PEDIDOS[[#This Row],[id_AÑO]]</f>
        <v>Colombia2019</v>
      </c>
      <c r="I288" s="19">
        <f>VLOOKUP(tbl_PEDIDOS[[#This Row],[id_PAIS_AÑO]],tbl_DESCUENTOS[],4,0)</f>
        <v>0.05</v>
      </c>
      <c r="J288" s="28">
        <f>VLOOKUP(tbl_PEDIDOS[[#This Row],[id_PRODUCTO]],tbl_PRODUCTOS[],3,0)*(1-VLOOKUP(tbl_PEDIDOS[[#This Row],[id_PAIS_AÑO]],tbl_DESCUENTOS[],4,0))</f>
        <v>798</v>
      </c>
      <c r="K288" s="28">
        <f>tbl_PEDIDOS[[#This Row],[CANTIDAD]]*tbl_PEDIDOS[[#This Row],[Precio Unit]]</f>
        <v>19152</v>
      </c>
    </row>
    <row r="289" spans="1:11" x14ac:dyDescent="0.25">
      <c r="A289" s="6">
        <v>288</v>
      </c>
      <c r="B289" t="s">
        <v>58</v>
      </c>
      <c r="C289" t="s">
        <v>45</v>
      </c>
      <c r="D289" s="14">
        <v>43480</v>
      </c>
      <c r="E289" s="6">
        <v>36</v>
      </c>
      <c r="F289" t="str">
        <f>VLOOKUP(tbl_PEDIDOS[[#This Row],[id_CLIENTE]],tbl_CLIENTES[],3,0)</f>
        <v>Chile</v>
      </c>
      <c r="G289">
        <f>YEAR(tbl_PEDIDOS[[#This Row],[FECHA]])</f>
        <v>2019</v>
      </c>
      <c r="H289" t="str">
        <f>tbl_PEDIDOS[[#This Row],[id_PAIS]]&amp;tbl_PEDIDOS[[#This Row],[id_AÑO]]</f>
        <v>Chile2019</v>
      </c>
      <c r="I289" s="19">
        <f>VLOOKUP(tbl_PEDIDOS[[#This Row],[id_PAIS_AÑO]],tbl_DESCUENTOS[],4,0)</f>
        <v>0.26</v>
      </c>
      <c r="J289" s="28">
        <f>VLOOKUP(tbl_PEDIDOS[[#This Row],[id_PRODUCTO]],tbl_PRODUCTOS[],3,0)*(1-VLOOKUP(tbl_PEDIDOS[[#This Row],[id_PAIS_AÑO]],tbl_DESCUENTOS[],4,0))</f>
        <v>643.79999999999995</v>
      </c>
      <c r="K289" s="28">
        <f>tbl_PEDIDOS[[#This Row],[CANTIDAD]]*tbl_PEDIDOS[[#This Row],[Precio Unit]]</f>
        <v>23176.799999999999</v>
      </c>
    </row>
    <row r="290" spans="1:11" x14ac:dyDescent="0.25">
      <c r="A290" s="6">
        <v>289</v>
      </c>
      <c r="B290" t="s">
        <v>58</v>
      </c>
      <c r="C290" t="s">
        <v>3</v>
      </c>
      <c r="D290" s="14">
        <v>43480</v>
      </c>
      <c r="E290" s="6">
        <v>36</v>
      </c>
      <c r="F290" t="str">
        <f>VLOOKUP(tbl_PEDIDOS[[#This Row],[id_CLIENTE]],tbl_CLIENTES[],3,0)</f>
        <v>Chile</v>
      </c>
      <c r="G290">
        <f>YEAR(tbl_PEDIDOS[[#This Row],[FECHA]])</f>
        <v>2019</v>
      </c>
      <c r="H290" t="str">
        <f>tbl_PEDIDOS[[#This Row],[id_PAIS]]&amp;tbl_PEDIDOS[[#This Row],[id_AÑO]]</f>
        <v>Chile2019</v>
      </c>
      <c r="I290" s="19">
        <f>VLOOKUP(tbl_PEDIDOS[[#This Row],[id_PAIS_AÑO]],tbl_DESCUENTOS[],4,0)</f>
        <v>0.26</v>
      </c>
      <c r="J290" s="28">
        <f>VLOOKUP(tbl_PEDIDOS[[#This Row],[id_PRODUCTO]],tbl_PRODUCTOS[],3,0)*(1-VLOOKUP(tbl_PEDIDOS[[#This Row],[id_PAIS_AÑO]],tbl_DESCUENTOS[],4,0))</f>
        <v>555</v>
      </c>
      <c r="K290" s="28">
        <f>tbl_PEDIDOS[[#This Row],[CANTIDAD]]*tbl_PEDIDOS[[#This Row],[Precio Unit]]</f>
        <v>19980</v>
      </c>
    </row>
    <row r="291" spans="1:11" x14ac:dyDescent="0.25">
      <c r="A291" s="6">
        <v>290</v>
      </c>
      <c r="B291" t="s">
        <v>53</v>
      </c>
      <c r="C291" t="s">
        <v>46</v>
      </c>
      <c r="D291" s="14">
        <v>43480</v>
      </c>
      <c r="E291" s="6">
        <v>24</v>
      </c>
      <c r="F291" t="str">
        <f>VLOOKUP(tbl_PEDIDOS[[#This Row],[id_CLIENTE]],tbl_CLIENTES[],3,0)</f>
        <v>Uruguay</v>
      </c>
      <c r="G291">
        <f>YEAR(tbl_PEDIDOS[[#This Row],[FECHA]])</f>
        <v>2019</v>
      </c>
      <c r="H291" t="str">
        <f>tbl_PEDIDOS[[#This Row],[id_PAIS]]&amp;tbl_PEDIDOS[[#This Row],[id_AÑO]]</f>
        <v>Uruguay2019</v>
      </c>
      <c r="I291" s="19">
        <f>VLOOKUP(tbl_PEDIDOS[[#This Row],[id_PAIS_AÑO]],tbl_DESCUENTOS[],4,0)</f>
        <v>0.04</v>
      </c>
      <c r="J291" s="28">
        <f>VLOOKUP(tbl_PEDIDOS[[#This Row],[id_PRODUCTO]],tbl_PRODUCTOS[],3,0)*(1-VLOOKUP(tbl_PEDIDOS[[#This Row],[id_PAIS_AÑO]],tbl_DESCUENTOS[],4,0))</f>
        <v>652.79999999999995</v>
      </c>
      <c r="K291" s="28">
        <f>tbl_PEDIDOS[[#This Row],[CANTIDAD]]*tbl_PEDIDOS[[#This Row],[Precio Unit]]</f>
        <v>15667.199999999999</v>
      </c>
    </row>
    <row r="292" spans="1:11" x14ac:dyDescent="0.25">
      <c r="A292" s="6">
        <v>291</v>
      </c>
      <c r="B292" t="s">
        <v>52</v>
      </c>
      <c r="C292" t="s">
        <v>6</v>
      </c>
      <c r="D292" s="14">
        <v>43480</v>
      </c>
      <c r="E292" s="6">
        <v>18</v>
      </c>
      <c r="F292" t="str">
        <f>VLOOKUP(tbl_PEDIDOS[[#This Row],[id_CLIENTE]],tbl_CLIENTES[],3,0)</f>
        <v>Chile</v>
      </c>
      <c r="G292">
        <f>YEAR(tbl_PEDIDOS[[#This Row],[FECHA]])</f>
        <v>2019</v>
      </c>
      <c r="H292" t="str">
        <f>tbl_PEDIDOS[[#This Row],[id_PAIS]]&amp;tbl_PEDIDOS[[#This Row],[id_AÑO]]</f>
        <v>Chile2019</v>
      </c>
      <c r="I292" s="19">
        <f>VLOOKUP(tbl_PEDIDOS[[#This Row],[id_PAIS_AÑO]],tbl_DESCUENTOS[],4,0)</f>
        <v>0.26</v>
      </c>
      <c r="J292" s="28">
        <f>VLOOKUP(tbl_PEDIDOS[[#This Row],[id_PRODUCTO]],tbl_PRODUCTOS[],3,0)*(1-VLOOKUP(tbl_PEDIDOS[[#This Row],[id_PAIS_AÑO]],tbl_DESCUENTOS[],4,0))</f>
        <v>621.6</v>
      </c>
      <c r="K292" s="28">
        <f>tbl_PEDIDOS[[#This Row],[CANTIDAD]]*tbl_PEDIDOS[[#This Row],[Precio Unit]]</f>
        <v>11188.800000000001</v>
      </c>
    </row>
    <row r="293" spans="1:11" x14ac:dyDescent="0.25">
      <c r="A293" s="6">
        <v>292</v>
      </c>
      <c r="B293" t="s">
        <v>52</v>
      </c>
      <c r="C293" t="s">
        <v>46</v>
      </c>
      <c r="D293" s="14">
        <v>43480</v>
      </c>
      <c r="E293" s="6">
        <v>12</v>
      </c>
      <c r="F293" t="str">
        <f>VLOOKUP(tbl_PEDIDOS[[#This Row],[id_CLIENTE]],tbl_CLIENTES[],3,0)</f>
        <v>Chile</v>
      </c>
      <c r="G293">
        <f>YEAR(tbl_PEDIDOS[[#This Row],[FECHA]])</f>
        <v>2019</v>
      </c>
      <c r="H293" t="str">
        <f>tbl_PEDIDOS[[#This Row],[id_PAIS]]&amp;tbl_PEDIDOS[[#This Row],[id_AÑO]]</f>
        <v>Chile2019</v>
      </c>
      <c r="I293" s="19">
        <f>VLOOKUP(tbl_PEDIDOS[[#This Row],[id_PAIS_AÑO]],tbl_DESCUENTOS[],4,0)</f>
        <v>0.26</v>
      </c>
      <c r="J293" s="28">
        <f>VLOOKUP(tbl_PEDIDOS[[#This Row],[id_PRODUCTO]],tbl_PRODUCTOS[],3,0)*(1-VLOOKUP(tbl_PEDIDOS[[#This Row],[id_PAIS_AÑO]],tbl_DESCUENTOS[],4,0))</f>
        <v>503.2</v>
      </c>
      <c r="K293" s="28">
        <f>tbl_PEDIDOS[[#This Row],[CANTIDAD]]*tbl_PEDIDOS[[#This Row],[Precio Unit]]</f>
        <v>6038.4</v>
      </c>
    </row>
    <row r="294" spans="1:11" x14ac:dyDescent="0.25">
      <c r="A294" s="6">
        <v>293</v>
      </c>
      <c r="B294" t="s">
        <v>53</v>
      </c>
      <c r="C294" t="s">
        <v>3</v>
      </c>
      <c r="D294" s="14">
        <v>43480</v>
      </c>
      <c r="E294" s="6">
        <v>18</v>
      </c>
      <c r="F294" t="str">
        <f>VLOOKUP(tbl_PEDIDOS[[#This Row],[id_CLIENTE]],tbl_CLIENTES[],3,0)</f>
        <v>Uruguay</v>
      </c>
      <c r="G294">
        <f>YEAR(tbl_PEDIDOS[[#This Row],[FECHA]])</f>
        <v>2019</v>
      </c>
      <c r="H294" t="str">
        <f>tbl_PEDIDOS[[#This Row],[id_PAIS]]&amp;tbl_PEDIDOS[[#This Row],[id_AÑO]]</f>
        <v>Uruguay2019</v>
      </c>
      <c r="I294" s="19">
        <f>VLOOKUP(tbl_PEDIDOS[[#This Row],[id_PAIS_AÑO]],tbl_DESCUENTOS[],4,0)</f>
        <v>0.04</v>
      </c>
      <c r="J294" s="28">
        <f>VLOOKUP(tbl_PEDIDOS[[#This Row],[id_PRODUCTO]],tbl_PRODUCTOS[],3,0)*(1-VLOOKUP(tbl_PEDIDOS[[#This Row],[id_PAIS_AÑO]],tbl_DESCUENTOS[],4,0))</f>
        <v>720</v>
      </c>
      <c r="K294" s="28">
        <f>tbl_PEDIDOS[[#This Row],[CANTIDAD]]*tbl_PEDIDOS[[#This Row],[Precio Unit]]</f>
        <v>12960</v>
      </c>
    </row>
    <row r="295" spans="1:11" x14ac:dyDescent="0.25">
      <c r="A295" s="6">
        <v>294</v>
      </c>
      <c r="B295" t="s">
        <v>54</v>
      </c>
      <c r="C295" t="s">
        <v>46</v>
      </c>
      <c r="D295" s="14">
        <v>43480</v>
      </c>
      <c r="E295" s="6">
        <v>12</v>
      </c>
      <c r="F295" t="str">
        <f>VLOOKUP(tbl_PEDIDOS[[#This Row],[id_CLIENTE]],tbl_CLIENTES[],3,0)</f>
        <v>Perú</v>
      </c>
      <c r="G295">
        <f>YEAR(tbl_PEDIDOS[[#This Row],[FECHA]])</f>
        <v>2019</v>
      </c>
      <c r="H295" t="str">
        <f>tbl_PEDIDOS[[#This Row],[id_PAIS]]&amp;tbl_PEDIDOS[[#This Row],[id_AÑO]]</f>
        <v>Perú2019</v>
      </c>
      <c r="I295" s="19">
        <f>VLOOKUP(tbl_PEDIDOS[[#This Row],[id_PAIS_AÑO]],tbl_DESCUENTOS[],4,0)</f>
        <v>0.15</v>
      </c>
      <c r="J295" s="28">
        <f>VLOOKUP(tbl_PEDIDOS[[#This Row],[id_PRODUCTO]],tbl_PRODUCTOS[],3,0)*(1-VLOOKUP(tbl_PEDIDOS[[#This Row],[id_PAIS_AÑO]],tbl_DESCUENTOS[],4,0))</f>
        <v>578</v>
      </c>
      <c r="K295" s="28">
        <f>tbl_PEDIDOS[[#This Row],[CANTIDAD]]*tbl_PEDIDOS[[#This Row],[Precio Unit]]</f>
        <v>6936</v>
      </c>
    </row>
    <row r="296" spans="1:11" x14ac:dyDescent="0.25">
      <c r="A296" s="6">
        <v>295</v>
      </c>
      <c r="B296" t="s">
        <v>54</v>
      </c>
      <c r="C296" t="s">
        <v>6</v>
      </c>
      <c r="D296" s="14">
        <v>43480</v>
      </c>
      <c r="E296" s="6">
        <v>24</v>
      </c>
      <c r="F296" t="str">
        <f>VLOOKUP(tbl_PEDIDOS[[#This Row],[id_CLIENTE]],tbl_CLIENTES[],3,0)</f>
        <v>Perú</v>
      </c>
      <c r="G296">
        <f>YEAR(tbl_PEDIDOS[[#This Row],[FECHA]])</f>
        <v>2019</v>
      </c>
      <c r="H296" t="str">
        <f>tbl_PEDIDOS[[#This Row],[id_PAIS]]&amp;tbl_PEDIDOS[[#This Row],[id_AÑO]]</f>
        <v>Perú2019</v>
      </c>
      <c r="I296" s="19">
        <f>VLOOKUP(tbl_PEDIDOS[[#This Row],[id_PAIS_AÑO]],tbl_DESCUENTOS[],4,0)</f>
        <v>0.15</v>
      </c>
      <c r="J296" s="28">
        <f>VLOOKUP(tbl_PEDIDOS[[#This Row],[id_PRODUCTO]],tbl_PRODUCTOS[],3,0)*(1-VLOOKUP(tbl_PEDIDOS[[#This Row],[id_PAIS_AÑO]],tbl_DESCUENTOS[],4,0))</f>
        <v>714</v>
      </c>
      <c r="K296" s="28">
        <f>tbl_PEDIDOS[[#This Row],[CANTIDAD]]*tbl_PEDIDOS[[#This Row],[Precio Unit]]</f>
        <v>17136</v>
      </c>
    </row>
    <row r="297" spans="1:11" x14ac:dyDescent="0.25">
      <c r="A297" s="6">
        <v>296</v>
      </c>
      <c r="B297" t="s">
        <v>55</v>
      </c>
      <c r="C297" t="s">
        <v>4</v>
      </c>
      <c r="D297" s="14">
        <v>43480</v>
      </c>
      <c r="E297" s="6">
        <v>36</v>
      </c>
      <c r="F297" t="str">
        <f>VLOOKUP(tbl_PEDIDOS[[#This Row],[id_CLIENTE]],tbl_CLIENTES[],3,0)</f>
        <v>Ecuador</v>
      </c>
      <c r="G297">
        <f>YEAR(tbl_PEDIDOS[[#This Row],[FECHA]])</f>
        <v>2019</v>
      </c>
      <c r="H297" t="str">
        <f>tbl_PEDIDOS[[#This Row],[id_PAIS]]&amp;tbl_PEDIDOS[[#This Row],[id_AÑO]]</f>
        <v>Ecuador2019</v>
      </c>
      <c r="I297" s="19">
        <f>VLOOKUP(tbl_PEDIDOS[[#This Row],[id_PAIS_AÑO]],tbl_DESCUENTOS[],4,0)</f>
        <v>0.28000000000000003</v>
      </c>
      <c r="J297" s="28">
        <f>VLOOKUP(tbl_PEDIDOS[[#This Row],[id_PRODUCTO]],tbl_PRODUCTOS[],3,0)*(1-VLOOKUP(tbl_PEDIDOS[[#This Row],[id_PAIS_AÑO]],tbl_DESCUENTOS[],4,0))</f>
        <v>705.6</v>
      </c>
      <c r="K297" s="28">
        <f>tbl_PEDIDOS[[#This Row],[CANTIDAD]]*tbl_PEDIDOS[[#This Row],[Precio Unit]]</f>
        <v>25401.600000000002</v>
      </c>
    </row>
    <row r="298" spans="1:11" x14ac:dyDescent="0.25">
      <c r="A298" s="6">
        <v>297</v>
      </c>
      <c r="B298" t="s">
        <v>56</v>
      </c>
      <c r="C298" t="s">
        <v>44</v>
      </c>
      <c r="D298" s="14">
        <v>43480</v>
      </c>
      <c r="E298" s="6">
        <v>24</v>
      </c>
      <c r="F298" t="str">
        <f>VLOOKUP(tbl_PEDIDOS[[#This Row],[id_CLIENTE]],tbl_CLIENTES[],3,0)</f>
        <v>Argentina</v>
      </c>
      <c r="G298">
        <f>YEAR(tbl_PEDIDOS[[#This Row],[FECHA]])</f>
        <v>2019</v>
      </c>
      <c r="H298" t="str">
        <f>tbl_PEDIDOS[[#This Row],[id_PAIS]]&amp;tbl_PEDIDOS[[#This Row],[id_AÑO]]</f>
        <v>Argentina2019</v>
      </c>
      <c r="I298" s="19">
        <f>VLOOKUP(tbl_PEDIDOS[[#This Row],[id_PAIS_AÑO]],tbl_DESCUENTOS[],4,0)</f>
        <v>0.38</v>
      </c>
      <c r="J298" s="28">
        <f>VLOOKUP(tbl_PEDIDOS[[#This Row],[id_PRODUCTO]],tbl_PRODUCTOS[],3,0)*(1-VLOOKUP(tbl_PEDIDOS[[#This Row],[id_PAIS_AÑO]],tbl_DESCUENTOS[],4,0))</f>
        <v>415.4</v>
      </c>
      <c r="K298" s="28">
        <f>tbl_PEDIDOS[[#This Row],[CANTIDAD]]*tbl_PEDIDOS[[#This Row],[Precio Unit]]</f>
        <v>9969.5999999999985</v>
      </c>
    </row>
    <row r="299" spans="1:11" x14ac:dyDescent="0.25">
      <c r="A299" s="6">
        <v>298</v>
      </c>
      <c r="B299" t="s">
        <v>57</v>
      </c>
      <c r="C299" t="s">
        <v>44</v>
      </c>
      <c r="D299" s="14">
        <v>43480</v>
      </c>
      <c r="E299" s="6">
        <v>18</v>
      </c>
      <c r="F299" t="str">
        <f>VLOOKUP(tbl_PEDIDOS[[#This Row],[id_CLIENTE]],tbl_CLIENTES[],3,0)</f>
        <v>Colombia</v>
      </c>
      <c r="G299">
        <f>YEAR(tbl_PEDIDOS[[#This Row],[FECHA]])</f>
        <v>2019</v>
      </c>
      <c r="H299" t="str">
        <f>tbl_PEDIDOS[[#This Row],[id_PAIS]]&amp;tbl_PEDIDOS[[#This Row],[id_AÑO]]</f>
        <v>Colombia2019</v>
      </c>
      <c r="I299" s="19">
        <f>VLOOKUP(tbl_PEDIDOS[[#This Row],[id_PAIS_AÑO]],tbl_DESCUENTOS[],4,0)</f>
        <v>0.05</v>
      </c>
      <c r="J299" s="28">
        <f>VLOOKUP(tbl_PEDIDOS[[#This Row],[id_PRODUCTO]],tbl_PRODUCTOS[],3,0)*(1-VLOOKUP(tbl_PEDIDOS[[#This Row],[id_PAIS_AÑO]],tbl_DESCUENTOS[],4,0))</f>
        <v>636.5</v>
      </c>
      <c r="K299" s="28">
        <f>tbl_PEDIDOS[[#This Row],[CANTIDAD]]*tbl_PEDIDOS[[#This Row],[Precio Unit]]</f>
        <v>11457</v>
      </c>
    </row>
    <row r="300" spans="1:11" x14ac:dyDescent="0.25">
      <c r="A300" s="6">
        <v>299</v>
      </c>
      <c r="B300" t="s">
        <v>58</v>
      </c>
      <c r="C300" t="s">
        <v>5</v>
      </c>
      <c r="D300" s="14">
        <v>43480</v>
      </c>
      <c r="E300" s="6">
        <v>12</v>
      </c>
      <c r="F300" t="str">
        <f>VLOOKUP(tbl_PEDIDOS[[#This Row],[id_CLIENTE]],tbl_CLIENTES[],3,0)</f>
        <v>Chile</v>
      </c>
      <c r="G300">
        <f>YEAR(tbl_PEDIDOS[[#This Row],[FECHA]])</f>
        <v>2019</v>
      </c>
      <c r="H300" t="str">
        <f>tbl_PEDIDOS[[#This Row],[id_PAIS]]&amp;tbl_PEDIDOS[[#This Row],[id_AÑO]]</f>
        <v>Chile2019</v>
      </c>
      <c r="I300" s="19">
        <f>VLOOKUP(tbl_PEDIDOS[[#This Row],[id_PAIS_AÑO]],tbl_DESCUENTOS[],4,0)</f>
        <v>0.26</v>
      </c>
      <c r="J300" s="28">
        <f>VLOOKUP(tbl_PEDIDOS[[#This Row],[id_PRODUCTO]],tbl_PRODUCTOS[],3,0)*(1-VLOOKUP(tbl_PEDIDOS[[#This Row],[id_PAIS_AÑO]],tbl_DESCUENTOS[],4,0))</f>
        <v>562.4</v>
      </c>
      <c r="K300" s="28">
        <f>tbl_PEDIDOS[[#This Row],[CANTIDAD]]*tbl_PEDIDOS[[#This Row],[Precio Unit]]</f>
        <v>6748.7999999999993</v>
      </c>
    </row>
    <row r="301" spans="1:11" x14ac:dyDescent="0.25">
      <c r="A301" s="6">
        <v>300</v>
      </c>
      <c r="B301" t="s">
        <v>53</v>
      </c>
      <c r="C301" t="s">
        <v>4</v>
      </c>
      <c r="D301" s="14">
        <v>43480</v>
      </c>
      <c r="E301" s="6">
        <v>24</v>
      </c>
      <c r="F301" t="str">
        <f>VLOOKUP(tbl_PEDIDOS[[#This Row],[id_CLIENTE]],tbl_CLIENTES[],3,0)</f>
        <v>Uruguay</v>
      </c>
      <c r="G301">
        <f>YEAR(tbl_PEDIDOS[[#This Row],[FECHA]])</f>
        <v>2019</v>
      </c>
      <c r="H301" t="str">
        <f>tbl_PEDIDOS[[#This Row],[id_PAIS]]&amp;tbl_PEDIDOS[[#This Row],[id_AÑO]]</f>
        <v>Uruguay2019</v>
      </c>
      <c r="I301" s="19">
        <f>VLOOKUP(tbl_PEDIDOS[[#This Row],[id_PAIS_AÑO]],tbl_DESCUENTOS[],4,0)</f>
        <v>0.04</v>
      </c>
      <c r="J301" s="28">
        <f>VLOOKUP(tbl_PEDIDOS[[#This Row],[id_PRODUCTO]],tbl_PRODUCTOS[],3,0)*(1-VLOOKUP(tbl_PEDIDOS[[#This Row],[id_PAIS_AÑO]],tbl_DESCUENTOS[],4,0))</f>
        <v>940.8</v>
      </c>
      <c r="K301" s="28">
        <f>tbl_PEDIDOS[[#This Row],[CANTIDAD]]*tbl_PEDIDOS[[#This Row],[Precio Unit]]</f>
        <v>22579.199999999997</v>
      </c>
    </row>
    <row r="302" spans="1:11" x14ac:dyDescent="0.25">
      <c r="A302" s="6">
        <v>301</v>
      </c>
      <c r="B302" t="s">
        <v>52</v>
      </c>
      <c r="C302" t="s">
        <v>44</v>
      </c>
      <c r="D302" s="14">
        <v>43480</v>
      </c>
      <c r="E302" s="6">
        <v>18</v>
      </c>
      <c r="F302" t="str">
        <f>VLOOKUP(tbl_PEDIDOS[[#This Row],[id_CLIENTE]],tbl_CLIENTES[],3,0)</f>
        <v>Chile</v>
      </c>
      <c r="G302">
        <f>YEAR(tbl_PEDIDOS[[#This Row],[FECHA]])</f>
        <v>2019</v>
      </c>
      <c r="H302" t="str">
        <f>tbl_PEDIDOS[[#This Row],[id_PAIS]]&amp;tbl_PEDIDOS[[#This Row],[id_AÑO]]</f>
        <v>Chile2019</v>
      </c>
      <c r="I302" s="19">
        <f>VLOOKUP(tbl_PEDIDOS[[#This Row],[id_PAIS_AÑO]],tbl_DESCUENTOS[],4,0)</f>
        <v>0.26</v>
      </c>
      <c r="J302" s="28">
        <f>VLOOKUP(tbl_PEDIDOS[[#This Row],[id_PRODUCTO]],tbl_PRODUCTOS[],3,0)*(1-VLOOKUP(tbl_PEDIDOS[[#This Row],[id_PAIS_AÑO]],tbl_DESCUENTOS[],4,0))</f>
        <v>495.8</v>
      </c>
      <c r="K302" s="28">
        <f>tbl_PEDIDOS[[#This Row],[CANTIDAD]]*tbl_PEDIDOS[[#This Row],[Precio Unit]]</f>
        <v>8924.4</v>
      </c>
    </row>
    <row r="303" spans="1:11" x14ac:dyDescent="0.25">
      <c r="A303" s="6">
        <v>302</v>
      </c>
      <c r="B303" t="s">
        <v>52</v>
      </c>
      <c r="C303" t="s">
        <v>5</v>
      </c>
      <c r="D303" s="14">
        <v>43480</v>
      </c>
      <c r="E303" s="6">
        <v>24</v>
      </c>
      <c r="F303" t="str">
        <f>VLOOKUP(tbl_PEDIDOS[[#This Row],[id_CLIENTE]],tbl_CLIENTES[],3,0)</f>
        <v>Chile</v>
      </c>
      <c r="G303">
        <f>YEAR(tbl_PEDIDOS[[#This Row],[FECHA]])</f>
        <v>2019</v>
      </c>
      <c r="H303" t="str">
        <f>tbl_PEDIDOS[[#This Row],[id_PAIS]]&amp;tbl_PEDIDOS[[#This Row],[id_AÑO]]</f>
        <v>Chile2019</v>
      </c>
      <c r="I303" s="19">
        <f>VLOOKUP(tbl_PEDIDOS[[#This Row],[id_PAIS_AÑO]],tbl_DESCUENTOS[],4,0)</f>
        <v>0.26</v>
      </c>
      <c r="J303" s="28">
        <f>VLOOKUP(tbl_PEDIDOS[[#This Row],[id_PRODUCTO]],tbl_PRODUCTOS[],3,0)*(1-VLOOKUP(tbl_PEDIDOS[[#This Row],[id_PAIS_AÑO]],tbl_DESCUENTOS[],4,0))</f>
        <v>562.4</v>
      </c>
      <c r="K303" s="28">
        <f>tbl_PEDIDOS[[#This Row],[CANTIDAD]]*tbl_PEDIDOS[[#This Row],[Precio Unit]]</f>
        <v>13497.599999999999</v>
      </c>
    </row>
    <row r="304" spans="1:11" x14ac:dyDescent="0.25">
      <c r="A304" s="6">
        <v>303</v>
      </c>
      <c r="B304" t="s">
        <v>53</v>
      </c>
      <c r="C304" t="s">
        <v>45</v>
      </c>
      <c r="D304" s="14">
        <v>43480</v>
      </c>
      <c r="E304" s="6">
        <v>24</v>
      </c>
      <c r="F304" t="str">
        <f>VLOOKUP(tbl_PEDIDOS[[#This Row],[id_CLIENTE]],tbl_CLIENTES[],3,0)</f>
        <v>Uruguay</v>
      </c>
      <c r="G304">
        <f>YEAR(tbl_PEDIDOS[[#This Row],[FECHA]])</f>
        <v>2019</v>
      </c>
      <c r="H304" t="str">
        <f>tbl_PEDIDOS[[#This Row],[id_PAIS]]&amp;tbl_PEDIDOS[[#This Row],[id_AÑO]]</f>
        <v>Uruguay2019</v>
      </c>
      <c r="I304" s="19">
        <f>VLOOKUP(tbl_PEDIDOS[[#This Row],[id_PAIS_AÑO]],tbl_DESCUENTOS[],4,0)</f>
        <v>0.04</v>
      </c>
      <c r="J304" s="28">
        <f>VLOOKUP(tbl_PEDIDOS[[#This Row],[id_PRODUCTO]],tbl_PRODUCTOS[],3,0)*(1-VLOOKUP(tbl_PEDIDOS[[#This Row],[id_PAIS_AÑO]],tbl_DESCUENTOS[],4,0))</f>
        <v>835.19999999999993</v>
      </c>
      <c r="K304" s="28">
        <f>tbl_PEDIDOS[[#This Row],[CANTIDAD]]*tbl_PEDIDOS[[#This Row],[Precio Unit]]</f>
        <v>20044.8</v>
      </c>
    </row>
    <row r="305" spans="1:11" x14ac:dyDescent="0.25">
      <c r="A305" s="6">
        <v>304</v>
      </c>
      <c r="B305" t="s">
        <v>51</v>
      </c>
      <c r="C305" t="s">
        <v>6</v>
      </c>
      <c r="D305" s="14">
        <v>43511</v>
      </c>
      <c r="E305" s="6">
        <v>36</v>
      </c>
      <c r="F305" t="str">
        <f>VLOOKUP(tbl_PEDIDOS[[#This Row],[id_CLIENTE]],tbl_CLIENTES[],3,0)</f>
        <v>Colombia</v>
      </c>
      <c r="G305">
        <f>YEAR(tbl_PEDIDOS[[#This Row],[FECHA]])</f>
        <v>2019</v>
      </c>
      <c r="H305" t="str">
        <f>tbl_PEDIDOS[[#This Row],[id_PAIS]]&amp;tbl_PEDIDOS[[#This Row],[id_AÑO]]</f>
        <v>Colombia2019</v>
      </c>
      <c r="I305" s="19">
        <f>VLOOKUP(tbl_PEDIDOS[[#This Row],[id_PAIS_AÑO]],tbl_DESCUENTOS[],4,0)</f>
        <v>0.05</v>
      </c>
      <c r="J305" s="28">
        <f>VLOOKUP(tbl_PEDIDOS[[#This Row],[id_PRODUCTO]],tbl_PRODUCTOS[],3,0)*(1-VLOOKUP(tbl_PEDIDOS[[#This Row],[id_PAIS_AÑO]],tbl_DESCUENTOS[],4,0))</f>
        <v>798</v>
      </c>
      <c r="K305" s="28">
        <f>tbl_PEDIDOS[[#This Row],[CANTIDAD]]*tbl_PEDIDOS[[#This Row],[Precio Unit]]</f>
        <v>28728</v>
      </c>
    </row>
    <row r="306" spans="1:11" x14ac:dyDescent="0.25">
      <c r="A306" s="6">
        <v>305</v>
      </c>
      <c r="B306" t="s">
        <v>51</v>
      </c>
      <c r="C306" t="s">
        <v>7</v>
      </c>
      <c r="D306" s="14">
        <v>43511</v>
      </c>
      <c r="E306" s="6">
        <v>24</v>
      </c>
      <c r="F306" t="str">
        <f>VLOOKUP(tbl_PEDIDOS[[#This Row],[id_CLIENTE]],tbl_CLIENTES[],3,0)</f>
        <v>Colombia</v>
      </c>
      <c r="G306">
        <f>YEAR(tbl_PEDIDOS[[#This Row],[FECHA]])</f>
        <v>2019</v>
      </c>
      <c r="H306" t="str">
        <f>tbl_PEDIDOS[[#This Row],[id_PAIS]]&amp;tbl_PEDIDOS[[#This Row],[id_AÑO]]</f>
        <v>Colombia2019</v>
      </c>
      <c r="I306" s="19">
        <f>VLOOKUP(tbl_PEDIDOS[[#This Row],[id_PAIS_AÑO]],tbl_DESCUENTOS[],4,0)</f>
        <v>0.05</v>
      </c>
      <c r="J306" s="28">
        <f>VLOOKUP(tbl_PEDIDOS[[#This Row],[id_PRODUCTO]],tbl_PRODUCTOS[],3,0)*(1-VLOOKUP(tbl_PEDIDOS[[#This Row],[id_PAIS_AÑO]],tbl_DESCUENTOS[],4,0))</f>
        <v>722</v>
      </c>
      <c r="K306" s="28">
        <f>tbl_PEDIDOS[[#This Row],[CANTIDAD]]*tbl_PEDIDOS[[#This Row],[Precio Unit]]</f>
        <v>17328</v>
      </c>
    </row>
    <row r="307" spans="1:11" x14ac:dyDescent="0.25">
      <c r="A307" s="6">
        <v>306</v>
      </c>
      <c r="B307" t="s">
        <v>52</v>
      </c>
      <c r="C307" t="s">
        <v>3</v>
      </c>
      <c r="D307" s="14">
        <v>43511</v>
      </c>
      <c r="E307" s="6">
        <v>18</v>
      </c>
      <c r="F307" t="str">
        <f>VLOOKUP(tbl_PEDIDOS[[#This Row],[id_CLIENTE]],tbl_CLIENTES[],3,0)</f>
        <v>Chile</v>
      </c>
      <c r="G307">
        <f>YEAR(tbl_PEDIDOS[[#This Row],[FECHA]])</f>
        <v>2019</v>
      </c>
      <c r="H307" t="str">
        <f>tbl_PEDIDOS[[#This Row],[id_PAIS]]&amp;tbl_PEDIDOS[[#This Row],[id_AÑO]]</f>
        <v>Chile2019</v>
      </c>
      <c r="I307" s="19">
        <f>VLOOKUP(tbl_PEDIDOS[[#This Row],[id_PAIS_AÑO]],tbl_DESCUENTOS[],4,0)</f>
        <v>0.26</v>
      </c>
      <c r="J307" s="28">
        <f>VLOOKUP(tbl_PEDIDOS[[#This Row],[id_PRODUCTO]],tbl_PRODUCTOS[],3,0)*(1-VLOOKUP(tbl_PEDIDOS[[#This Row],[id_PAIS_AÑO]],tbl_DESCUENTOS[],4,0))</f>
        <v>555</v>
      </c>
      <c r="K307" s="28">
        <f>tbl_PEDIDOS[[#This Row],[CANTIDAD]]*tbl_PEDIDOS[[#This Row],[Precio Unit]]</f>
        <v>9990</v>
      </c>
    </row>
    <row r="308" spans="1:11" x14ac:dyDescent="0.25">
      <c r="A308" s="6">
        <v>307</v>
      </c>
      <c r="B308" t="s">
        <v>52</v>
      </c>
      <c r="C308" t="s">
        <v>46</v>
      </c>
      <c r="D308" s="14">
        <v>43511</v>
      </c>
      <c r="E308" s="6">
        <v>24</v>
      </c>
      <c r="F308" t="str">
        <f>VLOOKUP(tbl_PEDIDOS[[#This Row],[id_CLIENTE]],tbl_CLIENTES[],3,0)</f>
        <v>Chile</v>
      </c>
      <c r="G308">
        <f>YEAR(tbl_PEDIDOS[[#This Row],[FECHA]])</f>
        <v>2019</v>
      </c>
      <c r="H308" t="str">
        <f>tbl_PEDIDOS[[#This Row],[id_PAIS]]&amp;tbl_PEDIDOS[[#This Row],[id_AÑO]]</f>
        <v>Chile2019</v>
      </c>
      <c r="I308" s="19">
        <f>VLOOKUP(tbl_PEDIDOS[[#This Row],[id_PAIS_AÑO]],tbl_DESCUENTOS[],4,0)</f>
        <v>0.26</v>
      </c>
      <c r="J308" s="28">
        <f>VLOOKUP(tbl_PEDIDOS[[#This Row],[id_PRODUCTO]],tbl_PRODUCTOS[],3,0)*(1-VLOOKUP(tbl_PEDIDOS[[#This Row],[id_PAIS_AÑO]],tbl_DESCUENTOS[],4,0))</f>
        <v>503.2</v>
      </c>
      <c r="K308" s="28">
        <f>tbl_PEDIDOS[[#This Row],[CANTIDAD]]*tbl_PEDIDOS[[#This Row],[Precio Unit]]</f>
        <v>12076.8</v>
      </c>
    </row>
    <row r="309" spans="1:11" x14ac:dyDescent="0.25">
      <c r="A309" s="6">
        <v>308</v>
      </c>
      <c r="B309" t="s">
        <v>52</v>
      </c>
      <c r="C309" t="s">
        <v>6</v>
      </c>
      <c r="D309" s="14">
        <v>43511</v>
      </c>
      <c r="E309" s="6">
        <v>12</v>
      </c>
      <c r="F309" t="str">
        <f>VLOOKUP(tbl_PEDIDOS[[#This Row],[id_CLIENTE]],tbl_CLIENTES[],3,0)</f>
        <v>Chile</v>
      </c>
      <c r="G309">
        <f>YEAR(tbl_PEDIDOS[[#This Row],[FECHA]])</f>
        <v>2019</v>
      </c>
      <c r="H309" t="str">
        <f>tbl_PEDIDOS[[#This Row],[id_PAIS]]&amp;tbl_PEDIDOS[[#This Row],[id_AÑO]]</f>
        <v>Chile2019</v>
      </c>
      <c r="I309" s="19">
        <f>VLOOKUP(tbl_PEDIDOS[[#This Row],[id_PAIS_AÑO]],tbl_DESCUENTOS[],4,0)</f>
        <v>0.26</v>
      </c>
      <c r="J309" s="28">
        <f>VLOOKUP(tbl_PEDIDOS[[#This Row],[id_PRODUCTO]],tbl_PRODUCTOS[],3,0)*(1-VLOOKUP(tbl_PEDIDOS[[#This Row],[id_PAIS_AÑO]],tbl_DESCUENTOS[],4,0))</f>
        <v>621.6</v>
      </c>
      <c r="K309" s="28">
        <f>tbl_PEDIDOS[[#This Row],[CANTIDAD]]*tbl_PEDIDOS[[#This Row],[Precio Unit]]</f>
        <v>7459.2000000000007</v>
      </c>
    </row>
    <row r="310" spans="1:11" x14ac:dyDescent="0.25">
      <c r="A310" s="6">
        <v>309</v>
      </c>
      <c r="B310" t="s">
        <v>53</v>
      </c>
      <c r="C310" t="s">
        <v>46</v>
      </c>
      <c r="D310" s="14">
        <v>43511</v>
      </c>
      <c r="E310" s="6">
        <v>24</v>
      </c>
      <c r="F310" t="str">
        <f>VLOOKUP(tbl_PEDIDOS[[#This Row],[id_CLIENTE]],tbl_CLIENTES[],3,0)</f>
        <v>Uruguay</v>
      </c>
      <c r="G310">
        <f>YEAR(tbl_PEDIDOS[[#This Row],[FECHA]])</f>
        <v>2019</v>
      </c>
      <c r="H310" t="str">
        <f>tbl_PEDIDOS[[#This Row],[id_PAIS]]&amp;tbl_PEDIDOS[[#This Row],[id_AÑO]]</f>
        <v>Uruguay2019</v>
      </c>
      <c r="I310" s="19">
        <f>VLOOKUP(tbl_PEDIDOS[[#This Row],[id_PAIS_AÑO]],tbl_DESCUENTOS[],4,0)</f>
        <v>0.04</v>
      </c>
      <c r="J310" s="28">
        <f>VLOOKUP(tbl_PEDIDOS[[#This Row],[id_PRODUCTO]],tbl_PRODUCTOS[],3,0)*(1-VLOOKUP(tbl_PEDIDOS[[#This Row],[id_PAIS_AÑO]],tbl_DESCUENTOS[],4,0))</f>
        <v>652.79999999999995</v>
      </c>
      <c r="K310" s="28">
        <f>tbl_PEDIDOS[[#This Row],[CANTIDAD]]*tbl_PEDIDOS[[#This Row],[Precio Unit]]</f>
        <v>15667.199999999999</v>
      </c>
    </row>
    <row r="311" spans="1:11" x14ac:dyDescent="0.25">
      <c r="A311" s="6">
        <v>310</v>
      </c>
      <c r="B311" t="s">
        <v>53</v>
      </c>
      <c r="C311" t="s">
        <v>6</v>
      </c>
      <c r="D311" s="14">
        <v>43511</v>
      </c>
      <c r="E311" s="6">
        <v>24</v>
      </c>
      <c r="F311" t="str">
        <f>VLOOKUP(tbl_PEDIDOS[[#This Row],[id_CLIENTE]],tbl_CLIENTES[],3,0)</f>
        <v>Uruguay</v>
      </c>
      <c r="G311">
        <f>YEAR(tbl_PEDIDOS[[#This Row],[FECHA]])</f>
        <v>2019</v>
      </c>
      <c r="H311" t="str">
        <f>tbl_PEDIDOS[[#This Row],[id_PAIS]]&amp;tbl_PEDIDOS[[#This Row],[id_AÑO]]</f>
        <v>Uruguay2019</v>
      </c>
      <c r="I311" s="19">
        <f>VLOOKUP(tbl_PEDIDOS[[#This Row],[id_PAIS_AÑO]],tbl_DESCUENTOS[],4,0)</f>
        <v>0.04</v>
      </c>
      <c r="J311" s="28">
        <f>VLOOKUP(tbl_PEDIDOS[[#This Row],[id_PRODUCTO]],tbl_PRODUCTOS[],3,0)*(1-VLOOKUP(tbl_PEDIDOS[[#This Row],[id_PAIS_AÑO]],tbl_DESCUENTOS[],4,0))</f>
        <v>806.4</v>
      </c>
      <c r="K311" s="28">
        <f>tbl_PEDIDOS[[#This Row],[CANTIDAD]]*tbl_PEDIDOS[[#This Row],[Precio Unit]]</f>
        <v>19353.599999999999</v>
      </c>
    </row>
    <row r="312" spans="1:11" x14ac:dyDescent="0.25">
      <c r="A312" s="6">
        <v>311</v>
      </c>
      <c r="B312" t="s">
        <v>54</v>
      </c>
      <c r="C312" t="s">
        <v>3</v>
      </c>
      <c r="D312" s="14">
        <v>43511</v>
      </c>
      <c r="E312" s="6">
        <v>36</v>
      </c>
      <c r="F312" t="str">
        <f>VLOOKUP(tbl_PEDIDOS[[#This Row],[id_CLIENTE]],tbl_CLIENTES[],3,0)</f>
        <v>Perú</v>
      </c>
      <c r="G312">
        <f>YEAR(tbl_PEDIDOS[[#This Row],[FECHA]])</f>
        <v>2019</v>
      </c>
      <c r="H312" t="str">
        <f>tbl_PEDIDOS[[#This Row],[id_PAIS]]&amp;tbl_PEDIDOS[[#This Row],[id_AÑO]]</f>
        <v>Perú2019</v>
      </c>
      <c r="I312" s="19">
        <f>VLOOKUP(tbl_PEDIDOS[[#This Row],[id_PAIS_AÑO]],tbl_DESCUENTOS[],4,0)</f>
        <v>0.15</v>
      </c>
      <c r="J312" s="28">
        <f>VLOOKUP(tbl_PEDIDOS[[#This Row],[id_PRODUCTO]],tbl_PRODUCTOS[],3,0)*(1-VLOOKUP(tbl_PEDIDOS[[#This Row],[id_PAIS_AÑO]],tbl_DESCUENTOS[],4,0))</f>
        <v>637.5</v>
      </c>
      <c r="K312" s="28">
        <f>tbl_PEDIDOS[[#This Row],[CANTIDAD]]*tbl_PEDIDOS[[#This Row],[Precio Unit]]</f>
        <v>22950</v>
      </c>
    </row>
    <row r="313" spans="1:11" x14ac:dyDescent="0.25">
      <c r="A313" s="6">
        <v>312</v>
      </c>
      <c r="B313" t="s">
        <v>54</v>
      </c>
      <c r="C313" t="s">
        <v>46</v>
      </c>
      <c r="D313" s="14">
        <v>43511</v>
      </c>
      <c r="E313" s="6">
        <v>36</v>
      </c>
      <c r="F313" t="str">
        <f>VLOOKUP(tbl_PEDIDOS[[#This Row],[id_CLIENTE]],tbl_CLIENTES[],3,0)</f>
        <v>Perú</v>
      </c>
      <c r="G313">
        <f>YEAR(tbl_PEDIDOS[[#This Row],[FECHA]])</f>
        <v>2019</v>
      </c>
      <c r="H313" t="str">
        <f>tbl_PEDIDOS[[#This Row],[id_PAIS]]&amp;tbl_PEDIDOS[[#This Row],[id_AÑO]]</f>
        <v>Perú2019</v>
      </c>
      <c r="I313" s="19">
        <f>VLOOKUP(tbl_PEDIDOS[[#This Row],[id_PAIS_AÑO]],tbl_DESCUENTOS[],4,0)</f>
        <v>0.15</v>
      </c>
      <c r="J313" s="28">
        <f>VLOOKUP(tbl_PEDIDOS[[#This Row],[id_PRODUCTO]],tbl_PRODUCTOS[],3,0)*(1-VLOOKUP(tbl_PEDIDOS[[#This Row],[id_PAIS_AÑO]],tbl_DESCUENTOS[],4,0))</f>
        <v>578</v>
      </c>
      <c r="K313" s="28">
        <f>tbl_PEDIDOS[[#This Row],[CANTIDAD]]*tbl_PEDIDOS[[#This Row],[Precio Unit]]</f>
        <v>20808</v>
      </c>
    </row>
    <row r="314" spans="1:11" x14ac:dyDescent="0.25">
      <c r="A314" s="6">
        <v>313</v>
      </c>
      <c r="B314" t="s">
        <v>55</v>
      </c>
      <c r="C314" t="s">
        <v>46</v>
      </c>
      <c r="D314" s="14">
        <v>43511</v>
      </c>
      <c r="E314" s="6">
        <v>24</v>
      </c>
      <c r="F314" t="str">
        <f>VLOOKUP(tbl_PEDIDOS[[#This Row],[id_CLIENTE]],tbl_CLIENTES[],3,0)</f>
        <v>Ecuador</v>
      </c>
      <c r="G314">
        <f>YEAR(tbl_PEDIDOS[[#This Row],[FECHA]])</f>
        <v>2019</v>
      </c>
      <c r="H314" t="str">
        <f>tbl_PEDIDOS[[#This Row],[id_PAIS]]&amp;tbl_PEDIDOS[[#This Row],[id_AÑO]]</f>
        <v>Ecuador2019</v>
      </c>
      <c r="I314" s="19">
        <f>VLOOKUP(tbl_PEDIDOS[[#This Row],[id_PAIS_AÑO]],tbl_DESCUENTOS[],4,0)</f>
        <v>0.28000000000000003</v>
      </c>
      <c r="J314" s="28">
        <f>VLOOKUP(tbl_PEDIDOS[[#This Row],[id_PRODUCTO]],tbl_PRODUCTOS[],3,0)*(1-VLOOKUP(tbl_PEDIDOS[[#This Row],[id_PAIS_AÑO]],tbl_DESCUENTOS[],4,0))</f>
        <v>489.59999999999997</v>
      </c>
      <c r="K314" s="28">
        <f>tbl_PEDIDOS[[#This Row],[CANTIDAD]]*tbl_PEDIDOS[[#This Row],[Precio Unit]]</f>
        <v>11750.4</v>
      </c>
    </row>
    <row r="315" spans="1:11" x14ac:dyDescent="0.25">
      <c r="A315" s="6">
        <v>314</v>
      </c>
      <c r="B315" t="s">
        <v>56</v>
      </c>
      <c r="C315" t="s">
        <v>4</v>
      </c>
      <c r="D315" s="14">
        <v>43511</v>
      </c>
      <c r="E315" s="6">
        <v>18</v>
      </c>
      <c r="F315" t="str">
        <f>VLOOKUP(tbl_PEDIDOS[[#This Row],[id_CLIENTE]],tbl_CLIENTES[],3,0)</f>
        <v>Argentina</v>
      </c>
      <c r="G315">
        <f>YEAR(tbl_PEDIDOS[[#This Row],[FECHA]])</f>
        <v>2019</v>
      </c>
      <c r="H315" t="str">
        <f>tbl_PEDIDOS[[#This Row],[id_PAIS]]&amp;tbl_PEDIDOS[[#This Row],[id_AÑO]]</f>
        <v>Argentina2019</v>
      </c>
      <c r="I315" s="19">
        <f>VLOOKUP(tbl_PEDIDOS[[#This Row],[id_PAIS_AÑO]],tbl_DESCUENTOS[],4,0)</f>
        <v>0.38</v>
      </c>
      <c r="J315" s="28">
        <f>VLOOKUP(tbl_PEDIDOS[[#This Row],[id_PRODUCTO]],tbl_PRODUCTOS[],3,0)*(1-VLOOKUP(tbl_PEDIDOS[[#This Row],[id_PAIS_AÑO]],tbl_DESCUENTOS[],4,0))</f>
        <v>607.6</v>
      </c>
      <c r="K315" s="28">
        <f>tbl_PEDIDOS[[#This Row],[CANTIDAD]]*tbl_PEDIDOS[[#This Row],[Precio Unit]]</f>
        <v>10936.800000000001</v>
      </c>
    </row>
    <row r="316" spans="1:11" x14ac:dyDescent="0.25">
      <c r="A316" s="6">
        <v>315</v>
      </c>
      <c r="B316" t="s">
        <v>57</v>
      </c>
      <c r="C316" t="s">
        <v>6</v>
      </c>
      <c r="D316" s="14">
        <v>43511</v>
      </c>
      <c r="E316" s="6">
        <v>12</v>
      </c>
      <c r="F316" t="str">
        <f>VLOOKUP(tbl_PEDIDOS[[#This Row],[id_CLIENTE]],tbl_CLIENTES[],3,0)</f>
        <v>Colombia</v>
      </c>
      <c r="G316">
        <f>YEAR(tbl_PEDIDOS[[#This Row],[FECHA]])</f>
        <v>2019</v>
      </c>
      <c r="H316" t="str">
        <f>tbl_PEDIDOS[[#This Row],[id_PAIS]]&amp;tbl_PEDIDOS[[#This Row],[id_AÑO]]</f>
        <v>Colombia2019</v>
      </c>
      <c r="I316" s="19">
        <f>VLOOKUP(tbl_PEDIDOS[[#This Row],[id_PAIS_AÑO]],tbl_DESCUENTOS[],4,0)</f>
        <v>0.05</v>
      </c>
      <c r="J316" s="28">
        <f>VLOOKUP(tbl_PEDIDOS[[#This Row],[id_PRODUCTO]],tbl_PRODUCTOS[],3,0)*(1-VLOOKUP(tbl_PEDIDOS[[#This Row],[id_PAIS_AÑO]],tbl_DESCUENTOS[],4,0))</f>
        <v>798</v>
      </c>
      <c r="K316" s="28">
        <f>tbl_PEDIDOS[[#This Row],[CANTIDAD]]*tbl_PEDIDOS[[#This Row],[Precio Unit]]</f>
        <v>9576</v>
      </c>
    </row>
    <row r="317" spans="1:11" x14ac:dyDescent="0.25">
      <c r="A317" s="6">
        <v>316</v>
      </c>
      <c r="B317" t="s">
        <v>58</v>
      </c>
      <c r="C317" t="s">
        <v>3</v>
      </c>
      <c r="D317" s="14">
        <v>43511</v>
      </c>
      <c r="E317" s="6">
        <v>24</v>
      </c>
      <c r="F317" t="str">
        <f>VLOOKUP(tbl_PEDIDOS[[#This Row],[id_CLIENTE]],tbl_CLIENTES[],3,0)</f>
        <v>Chile</v>
      </c>
      <c r="G317">
        <f>YEAR(tbl_PEDIDOS[[#This Row],[FECHA]])</f>
        <v>2019</v>
      </c>
      <c r="H317" t="str">
        <f>tbl_PEDIDOS[[#This Row],[id_PAIS]]&amp;tbl_PEDIDOS[[#This Row],[id_AÑO]]</f>
        <v>Chile2019</v>
      </c>
      <c r="I317" s="19">
        <f>VLOOKUP(tbl_PEDIDOS[[#This Row],[id_PAIS_AÑO]],tbl_DESCUENTOS[],4,0)</f>
        <v>0.26</v>
      </c>
      <c r="J317" s="28">
        <f>VLOOKUP(tbl_PEDIDOS[[#This Row],[id_PRODUCTO]],tbl_PRODUCTOS[],3,0)*(1-VLOOKUP(tbl_PEDIDOS[[#This Row],[id_PAIS_AÑO]],tbl_DESCUENTOS[],4,0))</f>
        <v>555</v>
      </c>
      <c r="K317" s="28">
        <f>tbl_PEDIDOS[[#This Row],[CANTIDAD]]*tbl_PEDIDOS[[#This Row],[Precio Unit]]</f>
        <v>13320</v>
      </c>
    </row>
    <row r="318" spans="1:11" x14ac:dyDescent="0.25">
      <c r="A318" s="6">
        <v>317</v>
      </c>
      <c r="B318" t="s">
        <v>58</v>
      </c>
      <c r="C318" t="s">
        <v>4</v>
      </c>
      <c r="D318" s="14">
        <v>43511</v>
      </c>
      <c r="E318" s="6">
        <v>18</v>
      </c>
      <c r="F318" t="str">
        <f>VLOOKUP(tbl_PEDIDOS[[#This Row],[id_CLIENTE]],tbl_CLIENTES[],3,0)</f>
        <v>Chile</v>
      </c>
      <c r="G318">
        <f>YEAR(tbl_PEDIDOS[[#This Row],[FECHA]])</f>
        <v>2019</v>
      </c>
      <c r="H318" t="str">
        <f>tbl_PEDIDOS[[#This Row],[id_PAIS]]&amp;tbl_PEDIDOS[[#This Row],[id_AÑO]]</f>
        <v>Chile2019</v>
      </c>
      <c r="I318" s="19">
        <f>VLOOKUP(tbl_PEDIDOS[[#This Row],[id_PAIS_AÑO]],tbl_DESCUENTOS[],4,0)</f>
        <v>0.26</v>
      </c>
      <c r="J318" s="28">
        <f>VLOOKUP(tbl_PEDIDOS[[#This Row],[id_PRODUCTO]],tbl_PRODUCTOS[],3,0)*(1-VLOOKUP(tbl_PEDIDOS[[#This Row],[id_PAIS_AÑO]],tbl_DESCUENTOS[],4,0))</f>
        <v>725.2</v>
      </c>
      <c r="K318" s="28">
        <f>tbl_PEDIDOS[[#This Row],[CANTIDAD]]*tbl_PEDIDOS[[#This Row],[Precio Unit]]</f>
        <v>13053.6</v>
      </c>
    </row>
    <row r="319" spans="1:11" x14ac:dyDescent="0.25">
      <c r="A319" s="6">
        <v>318</v>
      </c>
      <c r="B319" t="s">
        <v>53</v>
      </c>
      <c r="C319" t="s">
        <v>44</v>
      </c>
      <c r="D319" s="14">
        <v>43511</v>
      </c>
      <c r="E319" s="6">
        <v>24</v>
      </c>
      <c r="F319" t="str">
        <f>VLOOKUP(tbl_PEDIDOS[[#This Row],[id_CLIENTE]],tbl_CLIENTES[],3,0)</f>
        <v>Uruguay</v>
      </c>
      <c r="G319">
        <f>YEAR(tbl_PEDIDOS[[#This Row],[FECHA]])</f>
        <v>2019</v>
      </c>
      <c r="H319" t="str">
        <f>tbl_PEDIDOS[[#This Row],[id_PAIS]]&amp;tbl_PEDIDOS[[#This Row],[id_AÑO]]</f>
        <v>Uruguay2019</v>
      </c>
      <c r="I319" s="19">
        <f>VLOOKUP(tbl_PEDIDOS[[#This Row],[id_PAIS_AÑO]],tbl_DESCUENTOS[],4,0)</f>
        <v>0.04</v>
      </c>
      <c r="J319" s="28">
        <f>VLOOKUP(tbl_PEDIDOS[[#This Row],[id_PRODUCTO]],tbl_PRODUCTOS[],3,0)*(1-VLOOKUP(tbl_PEDIDOS[[#This Row],[id_PAIS_AÑO]],tbl_DESCUENTOS[],4,0))</f>
        <v>643.19999999999993</v>
      </c>
      <c r="K319" s="28">
        <f>tbl_PEDIDOS[[#This Row],[CANTIDAD]]*tbl_PEDIDOS[[#This Row],[Precio Unit]]</f>
        <v>15436.8</v>
      </c>
    </row>
    <row r="320" spans="1:11" x14ac:dyDescent="0.25">
      <c r="A320" s="6">
        <v>319</v>
      </c>
      <c r="B320" t="s">
        <v>52</v>
      </c>
      <c r="C320" t="s">
        <v>44</v>
      </c>
      <c r="D320" s="14">
        <v>43511</v>
      </c>
      <c r="E320" s="6">
        <v>12</v>
      </c>
      <c r="F320" t="str">
        <f>VLOOKUP(tbl_PEDIDOS[[#This Row],[id_CLIENTE]],tbl_CLIENTES[],3,0)</f>
        <v>Chile</v>
      </c>
      <c r="G320">
        <f>YEAR(tbl_PEDIDOS[[#This Row],[FECHA]])</f>
        <v>2019</v>
      </c>
      <c r="H320" t="str">
        <f>tbl_PEDIDOS[[#This Row],[id_PAIS]]&amp;tbl_PEDIDOS[[#This Row],[id_AÑO]]</f>
        <v>Chile2019</v>
      </c>
      <c r="I320" s="19">
        <f>VLOOKUP(tbl_PEDIDOS[[#This Row],[id_PAIS_AÑO]],tbl_DESCUENTOS[],4,0)</f>
        <v>0.26</v>
      </c>
      <c r="J320" s="28">
        <f>VLOOKUP(tbl_PEDIDOS[[#This Row],[id_PRODUCTO]],tbl_PRODUCTOS[],3,0)*(1-VLOOKUP(tbl_PEDIDOS[[#This Row],[id_PAIS_AÑO]],tbl_DESCUENTOS[],4,0))</f>
        <v>495.8</v>
      </c>
      <c r="K320" s="28">
        <f>tbl_PEDIDOS[[#This Row],[CANTIDAD]]*tbl_PEDIDOS[[#This Row],[Precio Unit]]</f>
        <v>5949.6</v>
      </c>
    </row>
    <row r="321" spans="1:11" x14ac:dyDescent="0.25">
      <c r="A321" s="6">
        <v>320</v>
      </c>
      <c r="B321" t="s">
        <v>51</v>
      </c>
      <c r="C321" t="s">
        <v>5</v>
      </c>
      <c r="D321" s="14">
        <v>43511</v>
      </c>
      <c r="E321" s="6">
        <v>24</v>
      </c>
      <c r="F321" t="str">
        <f>VLOOKUP(tbl_PEDIDOS[[#This Row],[id_CLIENTE]],tbl_CLIENTES[],3,0)</f>
        <v>Colombia</v>
      </c>
      <c r="G321">
        <f>YEAR(tbl_PEDIDOS[[#This Row],[FECHA]])</f>
        <v>2019</v>
      </c>
      <c r="H321" t="str">
        <f>tbl_PEDIDOS[[#This Row],[id_PAIS]]&amp;tbl_PEDIDOS[[#This Row],[id_AÑO]]</f>
        <v>Colombia2019</v>
      </c>
      <c r="I321" s="19">
        <f>VLOOKUP(tbl_PEDIDOS[[#This Row],[id_PAIS_AÑO]],tbl_DESCUENTOS[],4,0)</f>
        <v>0.05</v>
      </c>
      <c r="J321" s="28">
        <f>VLOOKUP(tbl_PEDIDOS[[#This Row],[id_PRODUCTO]],tbl_PRODUCTOS[],3,0)*(1-VLOOKUP(tbl_PEDIDOS[[#This Row],[id_PAIS_AÑO]],tbl_DESCUENTOS[],4,0))</f>
        <v>722</v>
      </c>
      <c r="K321" s="28">
        <f>tbl_PEDIDOS[[#This Row],[CANTIDAD]]*tbl_PEDIDOS[[#This Row],[Precio Unit]]</f>
        <v>17328</v>
      </c>
    </row>
    <row r="322" spans="1:11" x14ac:dyDescent="0.25">
      <c r="A322" s="6">
        <v>321</v>
      </c>
      <c r="B322" t="s">
        <v>51</v>
      </c>
      <c r="C322" t="s">
        <v>7</v>
      </c>
      <c r="D322" s="14">
        <v>43511</v>
      </c>
      <c r="E322" s="6">
        <v>24</v>
      </c>
      <c r="F322" t="str">
        <f>VLOOKUP(tbl_PEDIDOS[[#This Row],[id_CLIENTE]],tbl_CLIENTES[],3,0)</f>
        <v>Colombia</v>
      </c>
      <c r="G322">
        <f>YEAR(tbl_PEDIDOS[[#This Row],[FECHA]])</f>
        <v>2019</v>
      </c>
      <c r="H322" t="str">
        <f>tbl_PEDIDOS[[#This Row],[id_PAIS]]&amp;tbl_PEDIDOS[[#This Row],[id_AÑO]]</f>
        <v>Colombia2019</v>
      </c>
      <c r="I322" s="19">
        <f>VLOOKUP(tbl_PEDIDOS[[#This Row],[id_PAIS_AÑO]],tbl_DESCUENTOS[],4,0)</f>
        <v>0.05</v>
      </c>
      <c r="J322" s="28">
        <f>VLOOKUP(tbl_PEDIDOS[[#This Row],[id_PRODUCTO]],tbl_PRODUCTOS[],3,0)*(1-VLOOKUP(tbl_PEDIDOS[[#This Row],[id_PAIS_AÑO]],tbl_DESCUENTOS[],4,0))</f>
        <v>722</v>
      </c>
      <c r="K322" s="28">
        <f>tbl_PEDIDOS[[#This Row],[CANTIDAD]]*tbl_PEDIDOS[[#This Row],[Precio Unit]]</f>
        <v>17328</v>
      </c>
    </row>
    <row r="323" spans="1:11" x14ac:dyDescent="0.25">
      <c r="A323" s="6">
        <v>322</v>
      </c>
      <c r="B323" t="s">
        <v>52</v>
      </c>
      <c r="C323" t="s">
        <v>4</v>
      </c>
      <c r="D323" s="14">
        <v>43511</v>
      </c>
      <c r="E323" s="6">
        <v>36</v>
      </c>
      <c r="F323" t="str">
        <f>VLOOKUP(tbl_PEDIDOS[[#This Row],[id_CLIENTE]],tbl_CLIENTES[],3,0)</f>
        <v>Chile</v>
      </c>
      <c r="G323">
        <f>YEAR(tbl_PEDIDOS[[#This Row],[FECHA]])</f>
        <v>2019</v>
      </c>
      <c r="H323" t="str">
        <f>tbl_PEDIDOS[[#This Row],[id_PAIS]]&amp;tbl_PEDIDOS[[#This Row],[id_AÑO]]</f>
        <v>Chile2019</v>
      </c>
      <c r="I323" s="19">
        <f>VLOOKUP(tbl_PEDIDOS[[#This Row],[id_PAIS_AÑO]],tbl_DESCUENTOS[],4,0)</f>
        <v>0.26</v>
      </c>
      <c r="J323" s="28">
        <f>VLOOKUP(tbl_PEDIDOS[[#This Row],[id_PRODUCTO]],tbl_PRODUCTOS[],3,0)*(1-VLOOKUP(tbl_PEDIDOS[[#This Row],[id_PAIS_AÑO]],tbl_DESCUENTOS[],4,0))</f>
        <v>725.2</v>
      </c>
      <c r="K323" s="28">
        <f>tbl_PEDIDOS[[#This Row],[CANTIDAD]]*tbl_PEDIDOS[[#This Row],[Precio Unit]]</f>
        <v>26107.200000000001</v>
      </c>
    </row>
    <row r="324" spans="1:11" x14ac:dyDescent="0.25">
      <c r="A324" s="6">
        <v>323</v>
      </c>
      <c r="B324" t="s">
        <v>54</v>
      </c>
      <c r="C324" t="s">
        <v>5</v>
      </c>
      <c r="D324" s="14">
        <v>43511</v>
      </c>
      <c r="E324" s="6">
        <v>24</v>
      </c>
      <c r="F324" t="str">
        <f>VLOOKUP(tbl_PEDIDOS[[#This Row],[id_CLIENTE]],tbl_CLIENTES[],3,0)</f>
        <v>Perú</v>
      </c>
      <c r="G324">
        <f>YEAR(tbl_PEDIDOS[[#This Row],[FECHA]])</f>
        <v>2019</v>
      </c>
      <c r="H324" t="str">
        <f>tbl_PEDIDOS[[#This Row],[id_PAIS]]&amp;tbl_PEDIDOS[[#This Row],[id_AÑO]]</f>
        <v>Perú2019</v>
      </c>
      <c r="I324" s="19">
        <f>VLOOKUP(tbl_PEDIDOS[[#This Row],[id_PAIS_AÑO]],tbl_DESCUENTOS[],4,0)</f>
        <v>0.15</v>
      </c>
      <c r="J324" s="28">
        <f>VLOOKUP(tbl_PEDIDOS[[#This Row],[id_PRODUCTO]],tbl_PRODUCTOS[],3,0)*(1-VLOOKUP(tbl_PEDIDOS[[#This Row],[id_PAIS_AÑO]],tbl_DESCUENTOS[],4,0))</f>
        <v>646</v>
      </c>
      <c r="K324" s="28">
        <f>tbl_PEDIDOS[[#This Row],[CANTIDAD]]*tbl_PEDIDOS[[#This Row],[Precio Unit]]</f>
        <v>15504</v>
      </c>
    </row>
    <row r="325" spans="1:11" x14ac:dyDescent="0.25">
      <c r="A325" s="6">
        <v>324</v>
      </c>
      <c r="B325" t="s">
        <v>54</v>
      </c>
      <c r="C325" t="s">
        <v>6</v>
      </c>
      <c r="D325" s="14">
        <v>43511</v>
      </c>
      <c r="E325" s="6">
        <v>18</v>
      </c>
      <c r="F325" t="str">
        <f>VLOOKUP(tbl_PEDIDOS[[#This Row],[id_CLIENTE]],tbl_CLIENTES[],3,0)</f>
        <v>Perú</v>
      </c>
      <c r="G325">
        <f>YEAR(tbl_PEDIDOS[[#This Row],[FECHA]])</f>
        <v>2019</v>
      </c>
      <c r="H325" t="str">
        <f>tbl_PEDIDOS[[#This Row],[id_PAIS]]&amp;tbl_PEDIDOS[[#This Row],[id_AÑO]]</f>
        <v>Perú2019</v>
      </c>
      <c r="I325" s="19">
        <f>VLOOKUP(tbl_PEDIDOS[[#This Row],[id_PAIS_AÑO]],tbl_DESCUENTOS[],4,0)</f>
        <v>0.15</v>
      </c>
      <c r="J325" s="28">
        <f>VLOOKUP(tbl_PEDIDOS[[#This Row],[id_PRODUCTO]],tbl_PRODUCTOS[],3,0)*(1-VLOOKUP(tbl_PEDIDOS[[#This Row],[id_PAIS_AÑO]],tbl_DESCUENTOS[],4,0))</f>
        <v>714</v>
      </c>
      <c r="K325" s="28">
        <f>tbl_PEDIDOS[[#This Row],[CANTIDAD]]*tbl_PEDIDOS[[#This Row],[Precio Unit]]</f>
        <v>12852</v>
      </c>
    </row>
    <row r="326" spans="1:11" x14ac:dyDescent="0.25">
      <c r="A326" s="6">
        <v>325</v>
      </c>
      <c r="B326" t="s">
        <v>54</v>
      </c>
      <c r="C326" t="s">
        <v>45</v>
      </c>
      <c r="D326" s="14">
        <v>43511</v>
      </c>
      <c r="E326" s="6">
        <v>12</v>
      </c>
      <c r="F326" t="str">
        <f>VLOOKUP(tbl_PEDIDOS[[#This Row],[id_CLIENTE]],tbl_CLIENTES[],3,0)</f>
        <v>Perú</v>
      </c>
      <c r="G326">
        <f>YEAR(tbl_PEDIDOS[[#This Row],[FECHA]])</f>
        <v>2019</v>
      </c>
      <c r="H326" t="str">
        <f>tbl_PEDIDOS[[#This Row],[id_PAIS]]&amp;tbl_PEDIDOS[[#This Row],[id_AÑO]]</f>
        <v>Perú2019</v>
      </c>
      <c r="I326" s="19">
        <f>VLOOKUP(tbl_PEDIDOS[[#This Row],[id_PAIS_AÑO]],tbl_DESCUENTOS[],4,0)</f>
        <v>0.15</v>
      </c>
      <c r="J326" s="28">
        <f>VLOOKUP(tbl_PEDIDOS[[#This Row],[id_PRODUCTO]],tbl_PRODUCTOS[],3,0)*(1-VLOOKUP(tbl_PEDIDOS[[#This Row],[id_PAIS_AÑO]],tbl_DESCUENTOS[],4,0))</f>
        <v>739.5</v>
      </c>
      <c r="K326" s="28">
        <f>tbl_PEDIDOS[[#This Row],[CANTIDAD]]*tbl_PEDIDOS[[#This Row],[Precio Unit]]</f>
        <v>8874</v>
      </c>
    </row>
    <row r="327" spans="1:11" x14ac:dyDescent="0.25">
      <c r="A327" s="6">
        <v>326</v>
      </c>
      <c r="B327" t="s">
        <v>55</v>
      </c>
      <c r="C327" t="s">
        <v>3</v>
      </c>
      <c r="D327" s="14">
        <v>43511</v>
      </c>
      <c r="E327" s="6">
        <v>24</v>
      </c>
      <c r="F327" t="str">
        <f>VLOOKUP(tbl_PEDIDOS[[#This Row],[id_CLIENTE]],tbl_CLIENTES[],3,0)</f>
        <v>Ecuador</v>
      </c>
      <c r="G327">
        <f>YEAR(tbl_PEDIDOS[[#This Row],[FECHA]])</f>
        <v>2019</v>
      </c>
      <c r="H327" t="str">
        <f>tbl_PEDIDOS[[#This Row],[id_PAIS]]&amp;tbl_PEDIDOS[[#This Row],[id_AÑO]]</f>
        <v>Ecuador2019</v>
      </c>
      <c r="I327" s="19">
        <f>VLOOKUP(tbl_PEDIDOS[[#This Row],[id_PAIS_AÑO]],tbl_DESCUENTOS[],4,0)</f>
        <v>0.28000000000000003</v>
      </c>
      <c r="J327" s="28">
        <f>VLOOKUP(tbl_PEDIDOS[[#This Row],[id_PRODUCTO]],tbl_PRODUCTOS[],3,0)*(1-VLOOKUP(tbl_PEDIDOS[[#This Row],[id_PAIS_AÑO]],tbl_DESCUENTOS[],4,0))</f>
        <v>540</v>
      </c>
      <c r="K327" s="28">
        <f>tbl_PEDIDOS[[#This Row],[CANTIDAD]]*tbl_PEDIDOS[[#This Row],[Precio Unit]]</f>
        <v>12960</v>
      </c>
    </row>
    <row r="328" spans="1:11" x14ac:dyDescent="0.25">
      <c r="A328" s="6">
        <v>327</v>
      </c>
      <c r="B328" t="s">
        <v>56</v>
      </c>
      <c r="C328" t="s">
        <v>46</v>
      </c>
      <c r="D328" s="14">
        <v>43511</v>
      </c>
      <c r="E328" s="6">
        <v>24</v>
      </c>
      <c r="F328" t="str">
        <f>VLOOKUP(tbl_PEDIDOS[[#This Row],[id_CLIENTE]],tbl_CLIENTES[],3,0)</f>
        <v>Argentina</v>
      </c>
      <c r="G328">
        <f>YEAR(tbl_PEDIDOS[[#This Row],[FECHA]])</f>
        <v>2019</v>
      </c>
      <c r="H328" t="str">
        <f>tbl_PEDIDOS[[#This Row],[id_PAIS]]&amp;tbl_PEDIDOS[[#This Row],[id_AÑO]]</f>
        <v>Argentina2019</v>
      </c>
      <c r="I328" s="19">
        <f>VLOOKUP(tbl_PEDIDOS[[#This Row],[id_PAIS_AÑO]],tbl_DESCUENTOS[],4,0)</f>
        <v>0.38</v>
      </c>
      <c r="J328" s="28">
        <f>VLOOKUP(tbl_PEDIDOS[[#This Row],[id_PRODUCTO]],tbl_PRODUCTOS[],3,0)*(1-VLOOKUP(tbl_PEDIDOS[[#This Row],[id_PAIS_AÑO]],tbl_DESCUENTOS[],4,0))</f>
        <v>421.6</v>
      </c>
      <c r="K328" s="28">
        <f>tbl_PEDIDOS[[#This Row],[CANTIDAD]]*tbl_PEDIDOS[[#This Row],[Precio Unit]]</f>
        <v>10118.400000000001</v>
      </c>
    </row>
    <row r="329" spans="1:11" x14ac:dyDescent="0.25">
      <c r="A329" s="6">
        <v>328</v>
      </c>
      <c r="B329" t="s">
        <v>58</v>
      </c>
      <c r="C329" t="s">
        <v>46</v>
      </c>
      <c r="D329" s="14">
        <v>43511</v>
      </c>
      <c r="E329" s="6">
        <v>24</v>
      </c>
      <c r="F329" t="str">
        <f>VLOOKUP(tbl_PEDIDOS[[#This Row],[id_CLIENTE]],tbl_CLIENTES[],3,0)</f>
        <v>Chile</v>
      </c>
      <c r="G329">
        <f>YEAR(tbl_PEDIDOS[[#This Row],[FECHA]])</f>
        <v>2019</v>
      </c>
      <c r="H329" t="str">
        <f>tbl_PEDIDOS[[#This Row],[id_PAIS]]&amp;tbl_PEDIDOS[[#This Row],[id_AÑO]]</f>
        <v>Chile2019</v>
      </c>
      <c r="I329" s="19">
        <f>VLOOKUP(tbl_PEDIDOS[[#This Row],[id_PAIS_AÑO]],tbl_DESCUENTOS[],4,0)</f>
        <v>0.26</v>
      </c>
      <c r="J329" s="28">
        <f>VLOOKUP(tbl_PEDIDOS[[#This Row],[id_PRODUCTO]],tbl_PRODUCTOS[],3,0)*(1-VLOOKUP(tbl_PEDIDOS[[#This Row],[id_PAIS_AÑO]],tbl_DESCUENTOS[],4,0))</f>
        <v>503.2</v>
      </c>
      <c r="K329" s="28">
        <f>tbl_PEDIDOS[[#This Row],[CANTIDAD]]*tbl_PEDIDOS[[#This Row],[Precio Unit]]</f>
        <v>12076.8</v>
      </c>
    </row>
    <row r="330" spans="1:11" x14ac:dyDescent="0.25">
      <c r="A330" s="6">
        <v>329</v>
      </c>
      <c r="B330" t="s">
        <v>58</v>
      </c>
      <c r="C330" t="s">
        <v>6</v>
      </c>
      <c r="D330" s="14">
        <v>43511</v>
      </c>
      <c r="E330" s="6">
        <v>12</v>
      </c>
      <c r="F330" t="str">
        <f>VLOOKUP(tbl_PEDIDOS[[#This Row],[id_CLIENTE]],tbl_CLIENTES[],3,0)</f>
        <v>Chile</v>
      </c>
      <c r="G330">
        <f>YEAR(tbl_PEDIDOS[[#This Row],[FECHA]])</f>
        <v>2019</v>
      </c>
      <c r="H330" t="str">
        <f>tbl_PEDIDOS[[#This Row],[id_PAIS]]&amp;tbl_PEDIDOS[[#This Row],[id_AÑO]]</f>
        <v>Chile2019</v>
      </c>
      <c r="I330" s="19">
        <f>VLOOKUP(tbl_PEDIDOS[[#This Row],[id_PAIS_AÑO]],tbl_DESCUENTOS[],4,0)</f>
        <v>0.26</v>
      </c>
      <c r="J330" s="28">
        <f>VLOOKUP(tbl_PEDIDOS[[#This Row],[id_PRODUCTO]],tbl_PRODUCTOS[],3,0)*(1-VLOOKUP(tbl_PEDIDOS[[#This Row],[id_PAIS_AÑO]],tbl_DESCUENTOS[],4,0))</f>
        <v>621.6</v>
      </c>
      <c r="K330" s="28">
        <f>tbl_PEDIDOS[[#This Row],[CANTIDAD]]*tbl_PEDIDOS[[#This Row],[Precio Unit]]</f>
        <v>7459.2000000000007</v>
      </c>
    </row>
    <row r="331" spans="1:11" x14ac:dyDescent="0.25">
      <c r="A331" s="6">
        <v>330</v>
      </c>
      <c r="B331" t="s">
        <v>53</v>
      </c>
      <c r="C331" t="s">
        <v>3</v>
      </c>
      <c r="D331" s="14">
        <v>43511</v>
      </c>
      <c r="E331" s="6">
        <v>24</v>
      </c>
      <c r="F331" t="str">
        <f>VLOOKUP(tbl_PEDIDOS[[#This Row],[id_CLIENTE]],tbl_CLIENTES[],3,0)</f>
        <v>Uruguay</v>
      </c>
      <c r="G331">
        <f>YEAR(tbl_PEDIDOS[[#This Row],[FECHA]])</f>
        <v>2019</v>
      </c>
      <c r="H331" t="str">
        <f>tbl_PEDIDOS[[#This Row],[id_PAIS]]&amp;tbl_PEDIDOS[[#This Row],[id_AÑO]]</f>
        <v>Uruguay2019</v>
      </c>
      <c r="I331" s="19">
        <f>VLOOKUP(tbl_PEDIDOS[[#This Row],[id_PAIS_AÑO]],tbl_DESCUENTOS[],4,0)</f>
        <v>0.04</v>
      </c>
      <c r="J331" s="28">
        <f>VLOOKUP(tbl_PEDIDOS[[#This Row],[id_PRODUCTO]],tbl_PRODUCTOS[],3,0)*(1-VLOOKUP(tbl_PEDIDOS[[#This Row],[id_PAIS_AÑO]],tbl_DESCUENTOS[],4,0))</f>
        <v>720</v>
      </c>
      <c r="K331" s="28">
        <f>tbl_PEDIDOS[[#This Row],[CANTIDAD]]*tbl_PEDIDOS[[#This Row],[Precio Unit]]</f>
        <v>17280</v>
      </c>
    </row>
    <row r="332" spans="1:11" x14ac:dyDescent="0.25">
      <c r="A332" s="6">
        <v>331</v>
      </c>
      <c r="B332" t="s">
        <v>52</v>
      </c>
      <c r="C332" t="s">
        <v>46</v>
      </c>
      <c r="D332" s="14">
        <v>43539</v>
      </c>
      <c r="E332" s="6">
        <v>36</v>
      </c>
      <c r="F332" t="str">
        <f>VLOOKUP(tbl_PEDIDOS[[#This Row],[id_CLIENTE]],tbl_CLIENTES[],3,0)</f>
        <v>Chile</v>
      </c>
      <c r="G332">
        <f>YEAR(tbl_PEDIDOS[[#This Row],[FECHA]])</f>
        <v>2019</v>
      </c>
      <c r="H332" t="str">
        <f>tbl_PEDIDOS[[#This Row],[id_PAIS]]&amp;tbl_PEDIDOS[[#This Row],[id_AÑO]]</f>
        <v>Chile2019</v>
      </c>
      <c r="I332" s="19">
        <f>VLOOKUP(tbl_PEDIDOS[[#This Row],[id_PAIS_AÑO]],tbl_DESCUENTOS[],4,0)</f>
        <v>0.26</v>
      </c>
      <c r="J332" s="28">
        <f>VLOOKUP(tbl_PEDIDOS[[#This Row],[id_PRODUCTO]],tbl_PRODUCTOS[],3,0)*(1-VLOOKUP(tbl_PEDIDOS[[#This Row],[id_PAIS_AÑO]],tbl_DESCUENTOS[],4,0))</f>
        <v>503.2</v>
      </c>
      <c r="K332" s="28">
        <f>tbl_PEDIDOS[[#This Row],[CANTIDAD]]*tbl_PEDIDOS[[#This Row],[Precio Unit]]</f>
        <v>18115.2</v>
      </c>
    </row>
    <row r="333" spans="1:11" x14ac:dyDescent="0.25">
      <c r="A333" s="6">
        <v>332</v>
      </c>
      <c r="B333" t="s">
        <v>52</v>
      </c>
      <c r="C333" t="s">
        <v>4</v>
      </c>
      <c r="D333" s="14">
        <v>43539</v>
      </c>
      <c r="E333" s="6">
        <v>12</v>
      </c>
      <c r="F333" t="str">
        <f>VLOOKUP(tbl_PEDIDOS[[#This Row],[id_CLIENTE]],tbl_CLIENTES[],3,0)</f>
        <v>Chile</v>
      </c>
      <c r="G333">
        <f>YEAR(tbl_PEDIDOS[[#This Row],[FECHA]])</f>
        <v>2019</v>
      </c>
      <c r="H333" t="str">
        <f>tbl_PEDIDOS[[#This Row],[id_PAIS]]&amp;tbl_PEDIDOS[[#This Row],[id_AÑO]]</f>
        <v>Chile2019</v>
      </c>
      <c r="I333" s="19">
        <f>VLOOKUP(tbl_PEDIDOS[[#This Row],[id_PAIS_AÑO]],tbl_DESCUENTOS[],4,0)</f>
        <v>0.26</v>
      </c>
      <c r="J333" s="28">
        <f>VLOOKUP(tbl_PEDIDOS[[#This Row],[id_PRODUCTO]],tbl_PRODUCTOS[],3,0)*(1-VLOOKUP(tbl_PEDIDOS[[#This Row],[id_PAIS_AÑO]],tbl_DESCUENTOS[],4,0))</f>
        <v>725.2</v>
      </c>
      <c r="K333" s="28">
        <f>tbl_PEDIDOS[[#This Row],[CANTIDAD]]*tbl_PEDIDOS[[#This Row],[Precio Unit]]</f>
        <v>8702.4000000000015</v>
      </c>
    </row>
    <row r="334" spans="1:11" x14ac:dyDescent="0.25">
      <c r="A334" s="6">
        <v>333</v>
      </c>
      <c r="B334" t="s">
        <v>53</v>
      </c>
      <c r="C334" t="s">
        <v>4</v>
      </c>
      <c r="D334" s="14">
        <v>43539</v>
      </c>
      <c r="E334" s="6">
        <v>24</v>
      </c>
      <c r="F334" t="str">
        <f>VLOOKUP(tbl_PEDIDOS[[#This Row],[id_CLIENTE]],tbl_CLIENTES[],3,0)</f>
        <v>Uruguay</v>
      </c>
      <c r="G334">
        <f>YEAR(tbl_PEDIDOS[[#This Row],[FECHA]])</f>
        <v>2019</v>
      </c>
      <c r="H334" t="str">
        <f>tbl_PEDIDOS[[#This Row],[id_PAIS]]&amp;tbl_PEDIDOS[[#This Row],[id_AÑO]]</f>
        <v>Uruguay2019</v>
      </c>
      <c r="I334" s="19">
        <f>VLOOKUP(tbl_PEDIDOS[[#This Row],[id_PAIS_AÑO]],tbl_DESCUENTOS[],4,0)</f>
        <v>0.04</v>
      </c>
      <c r="J334" s="28">
        <f>VLOOKUP(tbl_PEDIDOS[[#This Row],[id_PRODUCTO]],tbl_PRODUCTOS[],3,0)*(1-VLOOKUP(tbl_PEDIDOS[[#This Row],[id_PAIS_AÑO]],tbl_DESCUENTOS[],4,0))</f>
        <v>940.8</v>
      </c>
      <c r="K334" s="28">
        <f>tbl_PEDIDOS[[#This Row],[CANTIDAD]]*tbl_PEDIDOS[[#This Row],[Precio Unit]]</f>
        <v>22579.199999999997</v>
      </c>
    </row>
    <row r="335" spans="1:11" x14ac:dyDescent="0.25">
      <c r="A335" s="6">
        <v>334</v>
      </c>
      <c r="B335" t="s">
        <v>53</v>
      </c>
      <c r="C335" t="s">
        <v>6</v>
      </c>
      <c r="D335" s="14">
        <v>43539</v>
      </c>
      <c r="E335" s="6">
        <v>24</v>
      </c>
      <c r="F335" t="str">
        <f>VLOOKUP(tbl_PEDIDOS[[#This Row],[id_CLIENTE]],tbl_CLIENTES[],3,0)</f>
        <v>Uruguay</v>
      </c>
      <c r="G335">
        <f>YEAR(tbl_PEDIDOS[[#This Row],[FECHA]])</f>
        <v>2019</v>
      </c>
      <c r="H335" t="str">
        <f>tbl_PEDIDOS[[#This Row],[id_PAIS]]&amp;tbl_PEDIDOS[[#This Row],[id_AÑO]]</f>
        <v>Uruguay2019</v>
      </c>
      <c r="I335" s="19">
        <f>VLOOKUP(tbl_PEDIDOS[[#This Row],[id_PAIS_AÑO]],tbl_DESCUENTOS[],4,0)</f>
        <v>0.04</v>
      </c>
      <c r="J335" s="28">
        <f>VLOOKUP(tbl_PEDIDOS[[#This Row],[id_PRODUCTO]],tbl_PRODUCTOS[],3,0)*(1-VLOOKUP(tbl_PEDIDOS[[#This Row],[id_PAIS_AÑO]],tbl_DESCUENTOS[],4,0))</f>
        <v>806.4</v>
      </c>
      <c r="K335" s="28">
        <f>tbl_PEDIDOS[[#This Row],[CANTIDAD]]*tbl_PEDIDOS[[#This Row],[Precio Unit]]</f>
        <v>19353.599999999999</v>
      </c>
    </row>
    <row r="336" spans="1:11" x14ac:dyDescent="0.25">
      <c r="A336" s="6">
        <v>335</v>
      </c>
      <c r="B336" t="s">
        <v>54</v>
      </c>
      <c r="C336" t="s">
        <v>3</v>
      </c>
      <c r="D336" s="14">
        <v>43539</v>
      </c>
      <c r="E336" s="6">
        <v>36</v>
      </c>
      <c r="F336" t="str">
        <f>VLOOKUP(tbl_PEDIDOS[[#This Row],[id_CLIENTE]],tbl_CLIENTES[],3,0)</f>
        <v>Perú</v>
      </c>
      <c r="G336">
        <f>YEAR(tbl_PEDIDOS[[#This Row],[FECHA]])</f>
        <v>2019</v>
      </c>
      <c r="H336" t="str">
        <f>tbl_PEDIDOS[[#This Row],[id_PAIS]]&amp;tbl_PEDIDOS[[#This Row],[id_AÑO]]</f>
        <v>Perú2019</v>
      </c>
      <c r="I336" s="19">
        <f>VLOOKUP(tbl_PEDIDOS[[#This Row],[id_PAIS_AÑO]],tbl_DESCUENTOS[],4,0)</f>
        <v>0.15</v>
      </c>
      <c r="J336" s="28">
        <f>VLOOKUP(tbl_PEDIDOS[[#This Row],[id_PRODUCTO]],tbl_PRODUCTOS[],3,0)*(1-VLOOKUP(tbl_PEDIDOS[[#This Row],[id_PAIS_AÑO]],tbl_DESCUENTOS[],4,0))</f>
        <v>637.5</v>
      </c>
      <c r="K336" s="28">
        <f>tbl_PEDIDOS[[#This Row],[CANTIDAD]]*tbl_PEDIDOS[[#This Row],[Precio Unit]]</f>
        <v>22950</v>
      </c>
    </row>
    <row r="337" spans="1:11" x14ac:dyDescent="0.25">
      <c r="A337" s="6">
        <v>336</v>
      </c>
      <c r="B337" t="s">
        <v>51</v>
      </c>
      <c r="C337" t="s">
        <v>4</v>
      </c>
      <c r="D337" s="14">
        <v>43539</v>
      </c>
      <c r="E337" s="6">
        <v>36</v>
      </c>
      <c r="F337" t="str">
        <f>VLOOKUP(tbl_PEDIDOS[[#This Row],[id_CLIENTE]],tbl_CLIENTES[],3,0)</f>
        <v>Colombia</v>
      </c>
      <c r="G337">
        <f>YEAR(tbl_PEDIDOS[[#This Row],[FECHA]])</f>
        <v>2019</v>
      </c>
      <c r="H337" t="str">
        <f>tbl_PEDIDOS[[#This Row],[id_PAIS]]&amp;tbl_PEDIDOS[[#This Row],[id_AÑO]]</f>
        <v>Colombia2019</v>
      </c>
      <c r="I337" s="19">
        <f>VLOOKUP(tbl_PEDIDOS[[#This Row],[id_PAIS_AÑO]],tbl_DESCUENTOS[],4,0)</f>
        <v>0.05</v>
      </c>
      <c r="J337" s="28">
        <f>VLOOKUP(tbl_PEDIDOS[[#This Row],[id_PRODUCTO]],tbl_PRODUCTOS[],3,0)*(1-VLOOKUP(tbl_PEDIDOS[[#This Row],[id_PAIS_AÑO]],tbl_DESCUENTOS[],4,0))</f>
        <v>931</v>
      </c>
      <c r="K337" s="28">
        <f>tbl_PEDIDOS[[#This Row],[CANTIDAD]]*tbl_PEDIDOS[[#This Row],[Precio Unit]]</f>
        <v>33516</v>
      </c>
    </row>
    <row r="338" spans="1:11" x14ac:dyDescent="0.25">
      <c r="A338" s="6">
        <v>337</v>
      </c>
      <c r="B338" t="s">
        <v>51</v>
      </c>
      <c r="C338" t="s">
        <v>44</v>
      </c>
      <c r="D338" s="14">
        <v>43539</v>
      </c>
      <c r="E338" s="6">
        <v>24</v>
      </c>
      <c r="F338" t="str">
        <f>VLOOKUP(tbl_PEDIDOS[[#This Row],[id_CLIENTE]],tbl_CLIENTES[],3,0)</f>
        <v>Colombia</v>
      </c>
      <c r="G338">
        <f>YEAR(tbl_PEDIDOS[[#This Row],[FECHA]])</f>
        <v>2019</v>
      </c>
      <c r="H338" t="str">
        <f>tbl_PEDIDOS[[#This Row],[id_PAIS]]&amp;tbl_PEDIDOS[[#This Row],[id_AÑO]]</f>
        <v>Colombia2019</v>
      </c>
      <c r="I338" s="19">
        <f>VLOOKUP(tbl_PEDIDOS[[#This Row],[id_PAIS_AÑO]],tbl_DESCUENTOS[],4,0)</f>
        <v>0.05</v>
      </c>
      <c r="J338" s="28">
        <f>VLOOKUP(tbl_PEDIDOS[[#This Row],[id_PRODUCTO]],tbl_PRODUCTOS[],3,0)*(1-VLOOKUP(tbl_PEDIDOS[[#This Row],[id_PAIS_AÑO]],tbl_DESCUENTOS[],4,0))</f>
        <v>636.5</v>
      </c>
      <c r="K338" s="28">
        <f>tbl_PEDIDOS[[#This Row],[CANTIDAD]]*tbl_PEDIDOS[[#This Row],[Precio Unit]]</f>
        <v>15276</v>
      </c>
    </row>
    <row r="339" spans="1:11" x14ac:dyDescent="0.25">
      <c r="A339" s="6">
        <v>338</v>
      </c>
      <c r="B339" t="s">
        <v>52</v>
      </c>
      <c r="C339" t="s">
        <v>7</v>
      </c>
      <c r="D339" s="14">
        <v>43539</v>
      </c>
      <c r="E339" s="6">
        <v>18</v>
      </c>
      <c r="F339" t="str">
        <f>VLOOKUP(tbl_PEDIDOS[[#This Row],[id_CLIENTE]],tbl_CLIENTES[],3,0)</f>
        <v>Chile</v>
      </c>
      <c r="G339">
        <f>YEAR(tbl_PEDIDOS[[#This Row],[FECHA]])</f>
        <v>2019</v>
      </c>
      <c r="H339" t="str">
        <f>tbl_PEDIDOS[[#This Row],[id_PAIS]]&amp;tbl_PEDIDOS[[#This Row],[id_AÑO]]</f>
        <v>Chile2019</v>
      </c>
      <c r="I339" s="19">
        <f>VLOOKUP(tbl_PEDIDOS[[#This Row],[id_PAIS_AÑO]],tbl_DESCUENTOS[],4,0)</f>
        <v>0.26</v>
      </c>
      <c r="J339" s="28">
        <f>VLOOKUP(tbl_PEDIDOS[[#This Row],[id_PRODUCTO]],tbl_PRODUCTOS[],3,0)*(1-VLOOKUP(tbl_PEDIDOS[[#This Row],[id_PAIS_AÑO]],tbl_DESCUENTOS[],4,0))</f>
        <v>562.4</v>
      </c>
      <c r="K339" s="28">
        <f>tbl_PEDIDOS[[#This Row],[CANTIDAD]]*tbl_PEDIDOS[[#This Row],[Precio Unit]]</f>
        <v>10123.199999999999</v>
      </c>
    </row>
    <row r="340" spans="1:11" x14ac:dyDescent="0.25">
      <c r="A340" s="6">
        <v>339</v>
      </c>
      <c r="B340" t="s">
        <v>52</v>
      </c>
      <c r="C340" t="s">
        <v>3</v>
      </c>
      <c r="D340" s="14">
        <v>43539</v>
      </c>
      <c r="E340" s="6">
        <v>12</v>
      </c>
      <c r="F340" t="str">
        <f>VLOOKUP(tbl_PEDIDOS[[#This Row],[id_CLIENTE]],tbl_CLIENTES[],3,0)</f>
        <v>Chile</v>
      </c>
      <c r="G340">
        <f>YEAR(tbl_PEDIDOS[[#This Row],[FECHA]])</f>
        <v>2019</v>
      </c>
      <c r="H340" t="str">
        <f>tbl_PEDIDOS[[#This Row],[id_PAIS]]&amp;tbl_PEDIDOS[[#This Row],[id_AÑO]]</f>
        <v>Chile2019</v>
      </c>
      <c r="I340" s="19">
        <f>VLOOKUP(tbl_PEDIDOS[[#This Row],[id_PAIS_AÑO]],tbl_DESCUENTOS[],4,0)</f>
        <v>0.26</v>
      </c>
      <c r="J340" s="28">
        <f>VLOOKUP(tbl_PEDIDOS[[#This Row],[id_PRODUCTO]],tbl_PRODUCTOS[],3,0)*(1-VLOOKUP(tbl_PEDIDOS[[#This Row],[id_PAIS_AÑO]],tbl_DESCUENTOS[],4,0))</f>
        <v>555</v>
      </c>
      <c r="K340" s="28">
        <f>tbl_PEDIDOS[[#This Row],[CANTIDAD]]*tbl_PEDIDOS[[#This Row],[Precio Unit]]</f>
        <v>6660</v>
      </c>
    </row>
    <row r="341" spans="1:11" x14ac:dyDescent="0.25">
      <c r="A341" s="6">
        <v>340</v>
      </c>
      <c r="B341" t="s">
        <v>53</v>
      </c>
      <c r="C341" t="s">
        <v>44</v>
      </c>
      <c r="D341" s="14">
        <v>43539</v>
      </c>
      <c r="E341" s="6">
        <v>24</v>
      </c>
      <c r="F341" t="str">
        <f>VLOOKUP(tbl_PEDIDOS[[#This Row],[id_CLIENTE]],tbl_CLIENTES[],3,0)</f>
        <v>Uruguay</v>
      </c>
      <c r="G341">
        <f>YEAR(tbl_PEDIDOS[[#This Row],[FECHA]])</f>
        <v>2019</v>
      </c>
      <c r="H341" t="str">
        <f>tbl_PEDIDOS[[#This Row],[id_PAIS]]&amp;tbl_PEDIDOS[[#This Row],[id_AÑO]]</f>
        <v>Uruguay2019</v>
      </c>
      <c r="I341" s="19">
        <f>VLOOKUP(tbl_PEDIDOS[[#This Row],[id_PAIS_AÑO]],tbl_DESCUENTOS[],4,0)</f>
        <v>0.04</v>
      </c>
      <c r="J341" s="28">
        <f>VLOOKUP(tbl_PEDIDOS[[#This Row],[id_PRODUCTO]],tbl_PRODUCTOS[],3,0)*(1-VLOOKUP(tbl_PEDIDOS[[#This Row],[id_PAIS_AÑO]],tbl_DESCUENTOS[],4,0))</f>
        <v>643.19999999999993</v>
      </c>
      <c r="K341" s="28">
        <f>tbl_PEDIDOS[[#This Row],[CANTIDAD]]*tbl_PEDIDOS[[#This Row],[Precio Unit]]</f>
        <v>15436.8</v>
      </c>
    </row>
    <row r="342" spans="1:11" x14ac:dyDescent="0.25">
      <c r="A342" s="6">
        <v>341</v>
      </c>
      <c r="B342" t="s">
        <v>53</v>
      </c>
      <c r="C342" t="s">
        <v>5</v>
      </c>
      <c r="D342" s="14">
        <v>43539</v>
      </c>
      <c r="E342" s="6">
        <v>18</v>
      </c>
      <c r="F342" t="str">
        <f>VLOOKUP(tbl_PEDIDOS[[#This Row],[id_CLIENTE]],tbl_CLIENTES[],3,0)</f>
        <v>Uruguay</v>
      </c>
      <c r="G342">
        <f>YEAR(tbl_PEDIDOS[[#This Row],[FECHA]])</f>
        <v>2019</v>
      </c>
      <c r="H342" t="str">
        <f>tbl_PEDIDOS[[#This Row],[id_PAIS]]&amp;tbl_PEDIDOS[[#This Row],[id_AÑO]]</f>
        <v>Uruguay2019</v>
      </c>
      <c r="I342" s="19">
        <f>VLOOKUP(tbl_PEDIDOS[[#This Row],[id_PAIS_AÑO]],tbl_DESCUENTOS[],4,0)</f>
        <v>0.04</v>
      </c>
      <c r="J342" s="28">
        <f>VLOOKUP(tbl_PEDIDOS[[#This Row],[id_PRODUCTO]],tbl_PRODUCTOS[],3,0)*(1-VLOOKUP(tbl_PEDIDOS[[#This Row],[id_PAIS_AÑO]],tbl_DESCUENTOS[],4,0))</f>
        <v>729.6</v>
      </c>
      <c r="K342" s="28">
        <f>tbl_PEDIDOS[[#This Row],[CANTIDAD]]*tbl_PEDIDOS[[#This Row],[Precio Unit]]</f>
        <v>13132.800000000001</v>
      </c>
    </row>
    <row r="343" spans="1:11" x14ac:dyDescent="0.25">
      <c r="A343" s="6">
        <v>342</v>
      </c>
      <c r="B343" t="s">
        <v>54</v>
      </c>
      <c r="C343" t="s">
        <v>6</v>
      </c>
      <c r="D343" s="14">
        <v>43539</v>
      </c>
      <c r="E343" s="6">
        <v>24</v>
      </c>
      <c r="F343" t="str">
        <f>VLOOKUP(tbl_PEDIDOS[[#This Row],[id_CLIENTE]],tbl_CLIENTES[],3,0)</f>
        <v>Perú</v>
      </c>
      <c r="G343">
        <f>YEAR(tbl_PEDIDOS[[#This Row],[FECHA]])</f>
        <v>2019</v>
      </c>
      <c r="H343" t="str">
        <f>tbl_PEDIDOS[[#This Row],[id_PAIS]]&amp;tbl_PEDIDOS[[#This Row],[id_AÑO]]</f>
        <v>Perú2019</v>
      </c>
      <c r="I343" s="19">
        <f>VLOOKUP(tbl_PEDIDOS[[#This Row],[id_PAIS_AÑO]],tbl_DESCUENTOS[],4,0)</f>
        <v>0.15</v>
      </c>
      <c r="J343" s="28">
        <f>VLOOKUP(tbl_PEDIDOS[[#This Row],[id_PRODUCTO]],tbl_PRODUCTOS[],3,0)*(1-VLOOKUP(tbl_PEDIDOS[[#This Row],[id_PAIS_AÑO]],tbl_DESCUENTOS[],4,0))</f>
        <v>714</v>
      </c>
      <c r="K343" s="28">
        <f>tbl_PEDIDOS[[#This Row],[CANTIDAD]]*tbl_PEDIDOS[[#This Row],[Precio Unit]]</f>
        <v>17136</v>
      </c>
    </row>
    <row r="344" spans="1:11" x14ac:dyDescent="0.25">
      <c r="A344" s="6">
        <v>343</v>
      </c>
      <c r="B344" t="s">
        <v>54</v>
      </c>
      <c r="C344" t="s">
        <v>45</v>
      </c>
      <c r="D344" s="14">
        <v>43539</v>
      </c>
      <c r="E344" s="6">
        <v>12</v>
      </c>
      <c r="F344" t="str">
        <f>VLOOKUP(tbl_PEDIDOS[[#This Row],[id_CLIENTE]],tbl_CLIENTES[],3,0)</f>
        <v>Perú</v>
      </c>
      <c r="G344">
        <f>YEAR(tbl_PEDIDOS[[#This Row],[FECHA]])</f>
        <v>2019</v>
      </c>
      <c r="H344" t="str">
        <f>tbl_PEDIDOS[[#This Row],[id_PAIS]]&amp;tbl_PEDIDOS[[#This Row],[id_AÑO]]</f>
        <v>Perú2019</v>
      </c>
      <c r="I344" s="19">
        <f>VLOOKUP(tbl_PEDIDOS[[#This Row],[id_PAIS_AÑO]],tbl_DESCUENTOS[],4,0)</f>
        <v>0.15</v>
      </c>
      <c r="J344" s="28">
        <f>VLOOKUP(tbl_PEDIDOS[[#This Row],[id_PRODUCTO]],tbl_PRODUCTOS[],3,0)*(1-VLOOKUP(tbl_PEDIDOS[[#This Row],[id_PAIS_AÑO]],tbl_DESCUENTOS[],4,0))</f>
        <v>739.5</v>
      </c>
      <c r="K344" s="28">
        <f>tbl_PEDIDOS[[#This Row],[CANTIDAD]]*tbl_PEDIDOS[[#This Row],[Precio Unit]]</f>
        <v>8874</v>
      </c>
    </row>
    <row r="345" spans="1:11" x14ac:dyDescent="0.25">
      <c r="A345" s="6">
        <v>344</v>
      </c>
      <c r="B345" t="s">
        <v>55</v>
      </c>
      <c r="C345" t="s">
        <v>3</v>
      </c>
      <c r="D345" s="14">
        <v>43539</v>
      </c>
      <c r="E345" s="6">
        <v>24</v>
      </c>
      <c r="F345" t="str">
        <f>VLOOKUP(tbl_PEDIDOS[[#This Row],[id_CLIENTE]],tbl_CLIENTES[],3,0)</f>
        <v>Ecuador</v>
      </c>
      <c r="G345">
        <f>YEAR(tbl_PEDIDOS[[#This Row],[FECHA]])</f>
        <v>2019</v>
      </c>
      <c r="H345" t="str">
        <f>tbl_PEDIDOS[[#This Row],[id_PAIS]]&amp;tbl_PEDIDOS[[#This Row],[id_AÑO]]</f>
        <v>Ecuador2019</v>
      </c>
      <c r="I345" s="19">
        <f>VLOOKUP(tbl_PEDIDOS[[#This Row],[id_PAIS_AÑO]],tbl_DESCUENTOS[],4,0)</f>
        <v>0.28000000000000003</v>
      </c>
      <c r="J345" s="28">
        <f>VLOOKUP(tbl_PEDIDOS[[#This Row],[id_PRODUCTO]],tbl_PRODUCTOS[],3,0)*(1-VLOOKUP(tbl_PEDIDOS[[#This Row],[id_PAIS_AÑO]],tbl_DESCUENTOS[],4,0))</f>
        <v>540</v>
      </c>
      <c r="K345" s="28">
        <f>tbl_PEDIDOS[[#This Row],[CANTIDAD]]*tbl_PEDIDOS[[#This Row],[Precio Unit]]</f>
        <v>12960</v>
      </c>
    </row>
    <row r="346" spans="1:11" x14ac:dyDescent="0.25">
      <c r="A346" s="6">
        <v>345</v>
      </c>
      <c r="B346" t="s">
        <v>56</v>
      </c>
      <c r="C346" t="s">
        <v>46</v>
      </c>
      <c r="D346" s="14">
        <v>43539</v>
      </c>
      <c r="E346" s="6">
        <v>24</v>
      </c>
      <c r="F346" t="str">
        <f>VLOOKUP(tbl_PEDIDOS[[#This Row],[id_CLIENTE]],tbl_CLIENTES[],3,0)</f>
        <v>Argentina</v>
      </c>
      <c r="G346">
        <f>YEAR(tbl_PEDIDOS[[#This Row],[FECHA]])</f>
        <v>2019</v>
      </c>
      <c r="H346" t="str">
        <f>tbl_PEDIDOS[[#This Row],[id_PAIS]]&amp;tbl_PEDIDOS[[#This Row],[id_AÑO]]</f>
        <v>Argentina2019</v>
      </c>
      <c r="I346" s="19">
        <f>VLOOKUP(tbl_PEDIDOS[[#This Row],[id_PAIS_AÑO]],tbl_DESCUENTOS[],4,0)</f>
        <v>0.38</v>
      </c>
      <c r="J346" s="28">
        <f>VLOOKUP(tbl_PEDIDOS[[#This Row],[id_PRODUCTO]],tbl_PRODUCTOS[],3,0)*(1-VLOOKUP(tbl_PEDIDOS[[#This Row],[id_PAIS_AÑO]],tbl_DESCUENTOS[],4,0))</f>
        <v>421.6</v>
      </c>
      <c r="K346" s="28">
        <f>tbl_PEDIDOS[[#This Row],[CANTIDAD]]*tbl_PEDIDOS[[#This Row],[Precio Unit]]</f>
        <v>10118.400000000001</v>
      </c>
    </row>
    <row r="347" spans="1:11" x14ac:dyDescent="0.25">
      <c r="A347" s="6">
        <v>346</v>
      </c>
      <c r="B347" t="s">
        <v>57</v>
      </c>
      <c r="C347" t="s">
        <v>6</v>
      </c>
      <c r="D347" s="14">
        <v>43539</v>
      </c>
      <c r="E347" s="6">
        <v>36</v>
      </c>
      <c r="F347" t="str">
        <f>VLOOKUP(tbl_PEDIDOS[[#This Row],[id_CLIENTE]],tbl_CLIENTES[],3,0)</f>
        <v>Colombia</v>
      </c>
      <c r="G347">
        <f>YEAR(tbl_PEDIDOS[[#This Row],[FECHA]])</f>
        <v>2019</v>
      </c>
      <c r="H347" t="str">
        <f>tbl_PEDIDOS[[#This Row],[id_PAIS]]&amp;tbl_PEDIDOS[[#This Row],[id_AÑO]]</f>
        <v>Colombia2019</v>
      </c>
      <c r="I347" s="19">
        <f>VLOOKUP(tbl_PEDIDOS[[#This Row],[id_PAIS_AÑO]],tbl_DESCUENTOS[],4,0)</f>
        <v>0.05</v>
      </c>
      <c r="J347" s="28">
        <f>VLOOKUP(tbl_PEDIDOS[[#This Row],[id_PRODUCTO]],tbl_PRODUCTOS[],3,0)*(1-VLOOKUP(tbl_PEDIDOS[[#This Row],[id_PAIS_AÑO]],tbl_DESCUENTOS[],4,0))</f>
        <v>798</v>
      </c>
      <c r="K347" s="28">
        <f>tbl_PEDIDOS[[#This Row],[CANTIDAD]]*tbl_PEDIDOS[[#This Row],[Precio Unit]]</f>
        <v>28728</v>
      </c>
    </row>
    <row r="348" spans="1:11" x14ac:dyDescent="0.25">
      <c r="A348" s="6">
        <v>347</v>
      </c>
      <c r="B348" t="s">
        <v>58</v>
      </c>
      <c r="C348" t="s">
        <v>46</v>
      </c>
      <c r="D348" s="14">
        <v>43539</v>
      </c>
      <c r="E348" s="6">
        <v>36</v>
      </c>
      <c r="F348" t="str">
        <f>VLOOKUP(tbl_PEDIDOS[[#This Row],[id_CLIENTE]],tbl_CLIENTES[],3,0)</f>
        <v>Chile</v>
      </c>
      <c r="G348">
        <f>YEAR(tbl_PEDIDOS[[#This Row],[FECHA]])</f>
        <v>2019</v>
      </c>
      <c r="H348" t="str">
        <f>tbl_PEDIDOS[[#This Row],[id_PAIS]]&amp;tbl_PEDIDOS[[#This Row],[id_AÑO]]</f>
        <v>Chile2019</v>
      </c>
      <c r="I348" s="19">
        <f>VLOOKUP(tbl_PEDIDOS[[#This Row],[id_PAIS_AÑO]],tbl_DESCUENTOS[],4,0)</f>
        <v>0.26</v>
      </c>
      <c r="J348" s="28">
        <f>VLOOKUP(tbl_PEDIDOS[[#This Row],[id_PRODUCTO]],tbl_PRODUCTOS[],3,0)*(1-VLOOKUP(tbl_PEDIDOS[[#This Row],[id_PAIS_AÑO]],tbl_DESCUENTOS[],4,0))</f>
        <v>503.2</v>
      </c>
      <c r="K348" s="28">
        <f>tbl_PEDIDOS[[#This Row],[CANTIDAD]]*tbl_PEDIDOS[[#This Row],[Precio Unit]]</f>
        <v>18115.2</v>
      </c>
    </row>
    <row r="349" spans="1:11" x14ac:dyDescent="0.25">
      <c r="A349" s="6">
        <v>348</v>
      </c>
      <c r="B349" t="s">
        <v>58</v>
      </c>
      <c r="C349" t="s">
        <v>6</v>
      </c>
      <c r="D349" s="14">
        <v>43539</v>
      </c>
      <c r="E349" s="6">
        <v>24</v>
      </c>
      <c r="F349" t="str">
        <f>VLOOKUP(tbl_PEDIDOS[[#This Row],[id_CLIENTE]],tbl_CLIENTES[],3,0)</f>
        <v>Chile</v>
      </c>
      <c r="G349">
        <f>YEAR(tbl_PEDIDOS[[#This Row],[FECHA]])</f>
        <v>2019</v>
      </c>
      <c r="H349" t="str">
        <f>tbl_PEDIDOS[[#This Row],[id_PAIS]]&amp;tbl_PEDIDOS[[#This Row],[id_AÑO]]</f>
        <v>Chile2019</v>
      </c>
      <c r="I349" s="19">
        <f>VLOOKUP(tbl_PEDIDOS[[#This Row],[id_PAIS_AÑO]],tbl_DESCUENTOS[],4,0)</f>
        <v>0.26</v>
      </c>
      <c r="J349" s="28">
        <f>VLOOKUP(tbl_PEDIDOS[[#This Row],[id_PRODUCTO]],tbl_PRODUCTOS[],3,0)*(1-VLOOKUP(tbl_PEDIDOS[[#This Row],[id_PAIS_AÑO]],tbl_DESCUENTOS[],4,0))</f>
        <v>621.6</v>
      </c>
      <c r="K349" s="28">
        <f>tbl_PEDIDOS[[#This Row],[CANTIDAD]]*tbl_PEDIDOS[[#This Row],[Precio Unit]]</f>
        <v>14918.400000000001</v>
      </c>
    </row>
    <row r="350" spans="1:11" x14ac:dyDescent="0.25">
      <c r="A350" s="6">
        <v>349</v>
      </c>
      <c r="B350" t="s">
        <v>53</v>
      </c>
      <c r="C350" t="s">
        <v>3</v>
      </c>
      <c r="D350" s="14">
        <v>43539</v>
      </c>
      <c r="E350" s="6">
        <v>18</v>
      </c>
      <c r="F350" t="str">
        <f>VLOOKUP(tbl_PEDIDOS[[#This Row],[id_CLIENTE]],tbl_CLIENTES[],3,0)</f>
        <v>Uruguay</v>
      </c>
      <c r="G350">
        <f>YEAR(tbl_PEDIDOS[[#This Row],[FECHA]])</f>
        <v>2019</v>
      </c>
      <c r="H350" t="str">
        <f>tbl_PEDIDOS[[#This Row],[id_PAIS]]&amp;tbl_PEDIDOS[[#This Row],[id_AÑO]]</f>
        <v>Uruguay2019</v>
      </c>
      <c r="I350" s="19">
        <f>VLOOKUP(tbl_PEDIDOS[[#This Row],[id_PAIS_AÑO]],tbl_DESCUENTOS[],4,0)</f>
        <v>0.04</v>
      </c>
      <c r="J350" s="28">
        <f>VLOOKUP(tbl_PEDIDOS[[#This Row],[id_PRODUCTO]],tbl_PRODUCTOS[],3,0)*(1-VLOOKUP(tbl_PEDIDOS[[#This Row],[id_PAIS_AÑO]],tbl_DESCUENTOS[],4,0))</f>
        <v>720</v>
      </c>
      <c r="K350" s="28">
        <f>tbl_PEDIDOS[[#This Row],[CANTIDAD]]*tbl_PEDIDOS[[#This Row],[Precio Unit]]</f>
        <v>12960</v>
      </c>
    </row>
    <row r="351" spans="1:11" x14ac:dyDescent="0.25">
      <c r="A351" s="6">
        <v>350</v>
      </c>
      <c r="B351" t="s">
        <v>54</v>
      </c>
      <c r="C351" t="s">
        <v>7</v>
      </c>
      <c r="D351" s="14">
        <v>43539</v>
      </c>
      <c r="E351" s="6">
        <v>24</v>
      </c>
      <c r="F351" t="str">
        <f>VLOOKUP(tbl_PEDIDOS[[#This Row],[id_CLIENTE]],tbl_CLIENTES[],3,0)</f>
        <v>Perú</v>
      </c>
      <c r="G351">
        <f>YEAR(tbl_PEDIDOS[[#This Row],[FECHA]])</f>
        <v>2019</v>
      </c>
      <c r="H351" t="str">
        <f>tbl_PEDIDOS[[#This Row],[id_PAIS]]&amp;tbl_PEDIDOS[[#This Row],[id_AÑO]]</f>
        <v>Perú2019</v>
      </c>
      <c r="I351" s="19">
        <f>VLOOKUP(tbl_PEDIDOS[[#This Row],[id_PAIS_AÑO]],tbl_DESCUENTOS[],4,0)</f>
        <v>0.15</v>
      </c>
      <c r="J351" s="28">
        <f>VLOOKUP(tbl_PEDIDOS[[#This Row],[id_PRODUCTO]],tbl_PRODUCTOS[],3,0)*(1-VLOOKUP(tbl_PEDIDOS[[#This Row],[id_PAIS_AÑO]],tbl_DESCUENTOS[],4,0))</f>
        <v>646</v>
      </c>
      <c r="K351" s="28">
        <f>tbl_PEDIDOS[[#This Row],[CANTIDAD]]*tbl_PEDIDOS[[#This Row],[Precio Unit]]</f>
        <v>15504</v>
      </c>
    </row>
    <row r="352" spans="1:11" x14ac:dyDescent="0.25">
      <c r="A352" s="6">
        <v>351</v>
      </c>
      <c r="B352" t="s">
        <v>55</v>
      </c>
      <c r="C352" t="s">
        <v>4</v>
      </c>
      <c r="D352" s="14">
        <v>43539</v>
      </c>
      <c r="E352" s="6">
        <v>24</v>
      </c>
      <c r="F352" t="str">
        <f>VLOOKUP(tbl_PEDIDOS[[#This Row],[id_CLIENTE]],tbl_CLIENTES[],3,0)</f>
        <v>Ecuador</v>
      </c>
      <c r="G352">
        <f>YEAR(tbl_PEDIDOS[[#This Row],[FECHA]])</f>
        <v>2019</v>
      </c>
      <c r="H352" t="str">
        <f>tbl_PEDIDOS[[#This Row],[id_PAIS]]&amp;tbl_PEDIDOS[[#This Row],[id_AÑO]]</f>
        <v>Ecuador2019</v>
      </c>
      <c r="I352" s="19">
        <f>VLOOKUP(tbl_PEDIDOS[[#This Row],[id_PAIS_AÑO]],tbl_DESCUENTOS[],4,0)</f>
        <v>0.28000000000000003</v>
      </c>
      <c r="J352" s="28">
        <f>VLOOKUP(tbl_PEDIDOS[[#This Row],[id_PRODUCTO]],tbl_PRODUCTOS[],3,0)*(1-VLOOKUP(tbl_PEDIDOS[[#This Row],[id_PAIS_AÑO]],tbl_DESCUENTOS[],4,0))</f>
        <v>705.6</v>
      </c>
      <c r="K352" s="28">
        <f>tbl_PEDIDOS[[#This Row],[CANTIDAD]]*tbl_PEDIDOS[[#This Row],[Precio Unit]]</f>
        <v>16934.400000000001</v>
      </c>
    </row>
    <row r="353" spans="1:11" x14ac:dyDescent="0.25">
      <c r="A353" s="6">
        <v>352</v>
      </c>
      <c r="B353" t="s">
        <v>56</v>
      </c>
      <c r="C353" t="s">
        <v>6</v>
      </c>
      <c r="D353" s="14">
        <v>43539</v>
      </c>
      <c r="E353" s="6">
        <v>24</v>
      </c>
      <c r="F353" t="str">
        <f>VLOOKUP(tbl_PEDIDOS[[#This Row],[id_CLIENTE]],tbl_CLIENTES[],3,0)</f>
        <v>Argentina</v>
      </c>
      <c r="G353">
        <f>YEAR(tbl_PEDIDOS[[#This Row],[FECHA]])</f>
        <v>2019</v>
      </c>
      <c r="H353" t="str">
        <f>tbl_PEDIDOS[[#This Row],[id_PAIS]]&amp;tbl_PEDIDOS[[#This Row],[id_AÑO]]</f>
        <v>Argentina2019</v>
      </c>
      <c r="I353" s="19">
        <f>VLOOKUP(tbl_PEDIDOS[[#This Row],[id_PAIS_AÑO]],tbl_DESCUENTOS[],4,0)</f>
        <v>0.38</v>
      </c>
      <c r="J353" s="28">
        <f>VLOOKUP(tbl_PEDIDOS[[#This Row],[id_PRODUCTO]],tbl_PRODUCTOS[],3,0)*(1-VLOOKUP(tbl_PEDIDOS[[#This Row],[id_PAIS_AÑO]],tbl_DESCUENTOS[],4,0))</f>
        <v>520.79999999999995</v>
      </c>
      <c r="K353" s="28">
        <f>tbl_PEDIDOS[[#This Row],[CANTIDAD]]*tbl_PEDIDOS[[#This Row],[Precio Unit]]</f>
        <v>12499.199999999999</v>
      </c>
    </row>
    <row r="354" spans="1:11" x14ac:dyDescent="0.25">
      <c r="A354" s="6">
        <v>353</v>
      </c>
      <c r="B354" t="s">
        <v>57</v>
      </c>
      <c r="C354" t="s">
        <v>3</v>
      </c>
      <c r="D354" s="14">
        <v>43539</v>
      </c>
      <c r="E354" s="6">
        <v>36</v>
      </c>
      <c r="F354" t="str">
        <f>VLOOKUP(tbl_PEDIDOS[[#This Row],[id_CLIENTE]],tbl_CLIENTES[],3,0)</f>
        <v>Colombia</v>
      </c>
      <c r="G354">
        <f>YEAR(tbl_PEDIDOS[[#This Row],[FECHA]])</f>
        <v>2019</v>
      </c>
      <c r="H354" t="str">
        <f>tbl_PEDIDOS[[#This Row],[id_PAIS]]&amp;tbl_PEDIDOS[[#This Row],[id_AÑO]]</f>
        <v>Colombia2019</v>
      </c>
      <c r="I354" s="19">
        <f>VLOOKUP(tbl_PEDIDOS[[#This Row],[id_PAIS_AÑO]],tbl_DESCUENTOS[],4,0)</f>
        <v>0.05</v>
      </c>
      <c r="J354" s="28">
        <f>VLOOKUP(tbl_PEDIDOS[[#This Row],[id_PRODUCTO]],tbl_PRODUCTOS[],3,0)*(1-VLOOKUP(tbl_PEDIDOS[[#This Row],[id_PAIS_AÑO]],tbl_DESCUENTOS[],4,0))</f>
        <v>712.5</v>
      </c>
      <c r="K354" s="28">
        <f>tbl_PEDIDOS[[#This Row],[CANTIDAD]]*tbl_PEDIDOS[[#This Row],[Precio Unit]]</f>
        <v>25650</v>
      </c>
    </row>
    <row r="355" spans="1:11" x14ac:dyDescent="0.25">
      <c r="A355" s="6">
        <v>354</v>
      </c>
      <c r="B355" t="s">
        <v>58</v>
      </c>
      <c r="C355" t="s">
        <v>4</v>
      </c>
      <c r="D355" s="14">
        <v>43539</v>
      </c>
      <c r="E355" s="6">
        <v>36</v>
      </c>
      <c r="F355" t="str">
        <f>VLOOKUP(tbl_PEDIDOS[[#This Row],[id_CLIENTE]],tbl_CLIENTES[],3,0)</f>
        <v>Chile</v>
      </c>
      <c r="G355">
        <f>YEAR(tbl_PEDIDOS[[#This Row],[FECHA]])</f>
        <v>2019</v>
      </c>
      <c r="H355" t="str">
        <f>tbl_PEDIDOS[[#This Row],[id_PAIS]]&amp;tbl_PEDIDOS[[#This Row],[id_AÑO]]</f>
        <v>Chile2019</v>
      </c>
      <c r="I355" s="19">
        <f>VLOOKUP(tbl_PEDIDOS[[#This Row],[id_PAIS_AÑO]],tbl_DESCUENTOS[],4,0)</f>
        <v>0.26</v>
      </c>
      <c r="J355" s="28">
        <f>VLOOKUP(tbl_PEDIDOS[[#This Row],[id_PRODUCTO]],tbl_PRODUCTOS[],3,0)*(1-VLOOKUP(tbl_PEDIDOS[[#This Row],[id_PAIS_AÑO]],tbl_DESCUENTOS[],4,0))</f>
        <v>725.2</v>
      </c>
      <c r="K355" s="28">
        <f>tbl_PEDIDOS[[#This Row],[CANTIDAD]]*tbl_PEDIDOS[[#This Row],[Precio Unit]]</f>
        <v>26107.200000000001</v>
      </c>
    </row>
    <row r="356" spans="1:11" x14ac:dyDescent="0.25">
      <c r="A356" s="6">
        <v>355</v>
      </c>
      <c r="B356" t="s">
        <v>58</v>
      </c>
      <c r="C356" t="s">
        <v>44</v>
      </c>
      <c r="D356" s="14">
        <v>43539</v>
      </c>
      <c r="E356" s="6">
        <v>24</v>
      </c>
      <c r="F356" t="str">
        <f>VLOOKUP(tbl_PEDIDOS[[#This Row],[id_CLIENTE]],tbl_CLIENTES[],3,0)</f>
        <v>Chile</v>
      </c>
      <c r="G356">
        <f>YEAR(tbl_PEDIDOS[[#This Row],[FECHA]])</f>
        <v>2019</v>
      </c>
      <c r="H356" t="str">
        <f>tbl_PEDIDOS[[#This Row],[id_PAIS]]&amp;tbl_PEDIDOS[[#This Row],[id_AÑO]]</f>
        <v>Chile2019</v>
      </c>
      <c r="I356" s="19">
        <f>VLOOKUP(tbl_PEDIDOS[[#This Row],[id_PAIS_AÑO]],tbl_DESCUENTOS[],4,0)</f>
        <v>0.26</v>
      </c>
      <c r="J356" s="28">
        <f>VLOOKUP(tbl_PEDIDOS[[#This Row],[id_PRODUCTO]],tbl_PRODUCTOS[],3,0)*(1-VLOOKUP(tbl_PEDIDOS[[#This Row],[id_PAIS_AÑO]],tbl_DESCUENTOS[],4,0))</f>
        <v>495.8</v>
      </c>
      <c r="K356" s="28">
        <f>tbl_PEDIDOS[[#This Row],[CANTIDAD]]*tbl_PEDIDOS[[#This Row],[Precio Unit]]</f>
        <v>11899.2</v>
      </c>
    </row>
    <row r="357" spans="1:11" x14ac:dyDescent="0.25">
      <c r="A357" s="6">
        <v>356</v>
      </c>
      <c r="B357" t="s">
        <v>52</v>
      </c>
      <c r="C357" t="s">
        <v>4</v>
      </c>
      <c r="D357" s="14">
        <v>43570</v>
      </c>
      <c r="E357" s="6">
        <v>24</v>
      </c>
      <c r="F357" t="str">
        <f>VLOOKUP(tbl_PEDIDOS[[#This Row],[id_CLIENTE]],tbl_CLIENTES[],3,0)</f>
        <v>Chile</v>
      </c>
      <c r="G357">
        <f>YEAR(tbl_PEDIDOS[[#This Row],[FECHA]])</f>
        <v>2019</v>
      </c>
      <c r="H357" t="str">
        <f>tbl_PEDIDOS[[#This Row],[id_PAIS]]&amp;tbl_PEDIDOS[[#This Row],[id_AÑO]]</f>
        <v>Chile2019</v>
      </c>
      <c r="I357" s="19">
        <f>VLOOKUP(tbl_PEDIDOS[[#This Row],[id_PAIS_AÑO]],tbl_DESCUENTOS[],4,0)</f>
        <v>0.26</v>
      </c>
      <c r="J357" s="28">
        <f>VLOOKUP(tbl_PEDIDOS[[#This Row],[id_PRODUCTO]],tbl_PRODUCTOS[],3,0)*(1-VLOOKUP(tbl_PEDIDOS[[#This Row],[id_PAIS_AÑO]],tbl_DESCUENTOS[],4,0))</f>
        <v>725.2</v>
      </c>
      <c r="K357" s="28">
        <f>tbl_PEDIDOS[[#This Row],[CANTIDAD]]*tbl_PEDIDOS[[#This Row],[Precio Unit]]</f>
        <v>17404.800000000003</v>
      </c>
    </row>
    <row r="358" spans="1:11" x14ac:dyDescent="0.25">
      <c r="A358" s="6">
        <v>357</v>
      </c>
      <c r="B358" t="s">
        <v>53</v>
      </c>
      <c r="C358" t="s">
        <v>44</v>
      </c>
      <c r="D358" s="14">
        <v>43570</v>
      </c>
      <c r="E358" s="6">
        <v>12</v>
      </c>
      <c r="F358" t="str">
        <f>VLOOKUP(tbl_PEDIDOS[[#This Row],[id_CLIENTE]],tbl_CLIENTES[],3,0)</f>
        <v>Uruguay</v>
      </c>
      <c r="G358">
        <f>YEAR(tbl_PEDIDOS[[#This Row],[FECHA]])</f>
        <v>2019</v>
      </c>
      <c r="H358" t="str">
        <f>tbl_PEDIDOS[[#This Row],[id_PAIS]]&amp;tbl_PEDIDOS[[#This Row],[id_AÑO]]</f>
        <v>Uruguay2019</v>
      </c>
      <c r="I358" s="19">
        <f>VLOOKUP(tbl_PEDIDOS[[#This Row],[id_PAIS_AÑO]],tbl_DESCUENTOS[],4,0)</f>
        <v>0.04</v>
      </c>
      <c r="J358" s="28">
        <f>VLOOKUP(tbl_PEDIDOS[[#This Row],[id_PRODUCTO]],tbl_PRODUCTOS[],3,0)*(1-VLOOKUP(tbl_PEDIDOS[[#This Row],[id_PAIS_AÑO]],tbl_DESCUENTOS[],4,0))</f>
        <v>643.19999999999993</v>
      </c>
      <c r="K358" s="28">
        <f>tbl_PEDIDOS[[#This Row],[CANTIDAD]]*tbl_PEDIDOS[[#This Row],[Precio Unit]]</f>
        <v>7718.4</v>
      </c>
    </row>
    <row r="359" spans="1:11" x14ac:dyDescent="0.25">
      <c r="A359" s="6">
        <v>358</v>
      </c>
      <c r="B359" t="s">
        <v>53</v>
      </c>
      <c r="C359" t="s">
        <v>5</v>
      </c>
      <c r="D359" s="14">
        <v>43570</v>
      </c>
      <c r="E359" s="6">
        <v>24</v>
      </c>
      <c r="F359" t="str">
        <f>VLOOKUP(tbl_PEDIDOS[[#This Row],[id_CLIENTE]],tbl_CLIENTES[],3,0)</f>
        <v>Uruguay</v>
      </c>
      <c r="G359">
        <f>YEAR(tbl_PEDIDOS[[#This Row],[FECHA]])</f>
        <v>2019</v>
      </c>
      <c r="H359" t="str">
        <f>tbl_PEDIDOS[[#This Row],[id_PAIS]]&amp;tbl_PEDIDOS[[#This Row],[id_AÑO]]</f>
        <v>Uruguay2019</v>
      </c>
      <c r="I359" s="19">
        <f>VLOOKUP(tbl_PEDIDOS[[#This Row],[id_PAIS_AÑO]],tbl_DESCUENTOS[],4,0)</f>
        <v>0.04</v>
      </c>
      <c r="J359" s="28">
        <f>VLOOKUP(tbl_PEDIDOS[[#This Row],[id_PRODUCTO]],tbl_PRODUCTOS[],3,0)*(1-VLOOKUP(tbl_PEDIDOS[[#This Row],[id_PAIS_AÑO]],tbl_DESCUENTOS[],4,0))</f>
        <v>729.6</v>
      </c>
      <c r="K359" s="28">
        <f>tbl_PEDIDOS[[#This Row],[CANTIDAD]]*tbl_PEDIDOS[[#This Row],[Precio Unit]]</f>
        <v>17510.400000000001</v>
      </c>
    </row>
    <row r="360" spans="1:11" x14ac:dyDescent="0.25">
      <c r="A360" s="6">
        <v>359</v>
      </c>
      <c r="B360" t="s">
        <v>54</v>
      </c>
      <c r="C360" t="s">
        <v>6</v>
      </c>
      <c r="D360" s="14">
        <v>43570</v>
      </c>
      <c r="E360" s="6">
        <v>24</v>
      </c>
      <c r="F360" t="str">
        <f>VLOOKUP(tbl_PEDIDOS[[#This Row],[id_CLIENTE]],tbl_CLIENTES[],3,0)</f>
        <v>Perú</v>
      </c>
      <c r="G360">
        <f>YEAR(tbl_PEDIDOS[[#This Row],[FECHA]])</f>
        <v>2019</v>
      </c>
      <c r="H360" t="str">
        <f>tbl_PEDIDOS[[#This Row],[id_PAIS]]&amp;tbl_PEDIDOS[[#This Row],[id_AÑO]]</f>
        <v>Perú2019</v>
      </c>
      <c r="I360" s="19">
        <f>VLOOKUP(tbl_PEDIDOS[[#This Row],[id_PAIS_AÑO]],tbl_DESCUENTOS[],4,0)</f>
        <v>0.15</v>
      </c>
      <c r="J360" s="28">
        <f>VLOOKUP(tbl_PEDIDOS[[#This Row],[id_PRODUCTO]],tbl_PRODUCTOS[],3,0)*(1-VLOOKUP(tbl_PEDIDOS[[#This Row],[id_PAIS_AÑO]],tbl_DESCUENTOS[],4,0))</f>
        <v>714</v>
      </c>
      <c r="K360" s="28">
        <f>tbl_PEDIDOS[[#This Row],[CANTIDAD]]*tbl_PEDIDOS[[#This Row],[Precio Unit]]</f>
        <v>17136</v>
      </c>
    </row>
    <row r="361" spans="1:11" x14ac:dyDescent="0.25">
      <c r="A361" s="6">
        <v>360</v>
      </c>
      <c r="B361" t="s">
        <v>54</v>
      </c>
      <c r="C361" t="s">
        <v>45</v>
      </c>
      <c r="D361" s="14">
        <v>43570</v>
      </c>
      <c r="E361" s="6">
        <v>36</v>
      </c>
      <c r="F361" t="str">
        <f>VLOOKUP(tbl_PEDIDOS[[#This Row],[id_CLIENTE]],tbl_CLIENTES[],3,0)</f>
        <v>Perú</v>
      </c>
      <c r="G361">
        <f>YEAR(tbl_PEDIDOS[[#This Row],[FECHA]])</f>
        <v>2019</v>
      </c>
      <c r="H361" t="str">
        <f>tbl_PEDIDOS[[#This Row],[id_PAIS]]&amp;tbl_PEDIDOS[[#This Row],[id_AÑO]]</f>
        <v>Perú2019</v>
      </c>
      <c r="I361" s="19">
        <f>VLOOKUP(tbl_PEDIDOS[[#This Row],[id_PAIS_AÑO]],tbl_DESCUENTOS[],4,0)</f>
        <v>0.15</v>
      </c>
      <c r="J361" s="28">
        <f>VLOOKUP(tbl_PEDIDOS[[#This Row],[id_PRODUCTO]],tbl_PRODUCTOS[],3,0)*(1-VLOOKUP(tbl_PEDIDOS[[#This Row],[id_PAIS_AÑO]],tbl_DESCUENTOS[],4,0))</f>
        <v>739.5</v>
      </c>
      <c r="K361" s="28">
        <f>tbl_PEDIDOS[[#This Row],[CANTIDAD]]*tbl_PEDIDOS[[#This Row],[Precio Unit]]</f>
        <v>26622</v>
      </c>
    </row>
    <row r="362" spans="1:11" x14ac:dyDescent="0.25">
      <c r="A362" s="6">
        <v>361</v>
      </c>
      <c r="B362" t="s">
        <v>54</v>
      </c>
      <c r="C362" t="s">
        <v>3</v>
      </c>
      <c r="D362" s="14">
        <v>43570</v>
      </c>
      <c r="E362" s="6">
        <v>36</v>
      </c>
      <c r="F362" t="str">
        <f>VLOOKUP(tbl_PEDIDOS[[#This Row],[id_CLIENTE]],tbl_CLIENTES[],3,0)</f>
        <v>Perú</v>
      </c>
      <c r="G362">
        <f>YEAR(tbl_PEDIDOS[[#This Row],[FECHA]])</f>
        <v>2019</v>
      </c>
      <c r="H362" t="str">
        <f>tbl_PEDIDOS[[#This Row],[id_PAIS]]&amp;tbl_PEDIDOS[[#This Row],[id_AÑO]]</f>
        <v>Perú2019</v>
      </c>
      <c r="I362" s="19">
        <f>VLOOKUP(tbl_PEDIDOS[[#This Row],[id_PAIS_AÑO]],tbl_DESCUENTOS[],4,0)</f>
        <v>0.15</v>
      </c>
      <c r="J362" s="28">
        <f>VLOOKUP(tbl_PEDIDOS[[#This Row],[id_PRODUCTO]],tbl_PRODUCTOS[],3,0)*(1-VLOOKUP(tbl_PEDIDOS[[#This Row],[id_PAIS_AÑO]],tbl_DESCUENTOS[],4,0))</f>
        <v>637.5</v>
      </c>
      <c r="K362" s="28">
        <f>tbl_PEDIDOS[[#This Row],[CANTIDAD]]*tbl_PEDIDOS[[#This Row],[Precio Unit]]</f>
        <v>22950</v>
      </c>
    </row>
    <row r="363" spans="1:11" x14ac:dyDescent="0.25">
      <c r="A363" s="6">
        <v>362</v>
      </c>
      <c r="B363" t="s">
        <v>54</v>
      </c>
      <c r="C363" t="s">
        <v>46</v>
      </c>
      <c r="D363" s="14">
        <v>43570</v>
      </c>
      <c r="E363" s="6">
        <v>24</v>
      </c>
      <c r="F363" t="str">
        <f>VLOOKUP(tbl_PEDIDOS[[#This Row],[id_CLIENTE]],tbl_CLIENTES[],3,0)</f>
        <v>Perú</v>
      </c>
      <c r="G363">
        <f>YEAR(tbl_PEDIDOS[[#This Row],[FECHA]])</f>
        <v>2019</v>
      </c>
      <c r="H363" t="str">
        <f>tbl_PEDIDOS[[#This Row],[id_PAIS]]&amp;tbl_PEDIDOS[[#This Row],[id_AÑO]]</f>
        <v>Perú2019</v>
      </c>
      <c r="I363" s="19">
        <f>VLOOKUP(tbl_PEDIDOS[[#This Row],[id_PAIS_AÑO]],tbl_DESCUENTOS[],4,0)</f>
        <v>0.15</v>
      </c>
      <c r="J363" s="28">
        <f>VLOOKUP(tbl_PEDIDOS[[#This Row],[id_PRODUCTO]],tbl_PRODUCTOS[],3,0)*(1-VLOOKUP(tbl_PEDIDOS[[#This Row],[id_PAIS_AÑO]],tbl_DESCUENTOS[],4,0))</f>
        <v>578</v>
      </c>
      <c r="K363" s="28">
        <f>tbl_PEDIDOS[[#This Row],[CANTIDAD]]*tbl_PEDIDOS[[#This Row],[Precio Unit]]</f>
        <v>13872</v>
      </c>
    </row>
    <row r="364" spans="1:11" x14ac:dyDescent="0.25">
      <c r="A364" s="6">
        <v>363</v>
      </c>
      <c r="B364" t="s">
        <v>55</v>
      </c>
      <c r="C364" t="s">
        <v>7</v>
      </c>
      <c r="D364" s="14">
        <v>43570</v>
      </c>
      <c r="E364" s="6">
        <v>18</v>
      </c>
      <c r="F364" t="str">
        <f>VLOOKUP(tbl_PEDIDOS[[#This Row],[id_CLIENTE]],tbl_CLIENTES[],3,0)</f>
        <v>Ecuador</v>
      </c>
      <c r="G364">
        <f>YEAR(tbl_PEDIDOS[[#This Row],[FECHA]])</f>
        <v>2019</v>
      </c>
      <c r="H364" t="str">
        <f>tbl_PEDIDOS[[#This Row],[id_PAIS]]&amp;tbl_PEDIDOS[[#This Row],[id_AÑO]]</f>
        <v>Ecuador2019</v>
      </c>
      <c r="I364" s="19">
        <f>VLOOKUP(tbl_PEDIDOS[[#This Row],[id_PAIS_AÑO]],tbl_DESCUENTOS[],4,0)</f>
        <v>0.28000000000000003</v>
      </c>
      <c r="J364" s="28">
        <f>VLOOKUP(tbl_PEDIDOS[[#This Row],[id_PRODUCTO]],tbl_PRODUCTOS[],3,0)*(1-VLOOKUP(tbl_PEDIDOS[[#This Row],[id_PAIS_AÑO]],tbl_DESCUENTOS[],4,0))</f>
        <v>547.19999999999993</v>
      </c>
      <c r="K364" s="28">
        <f>tbl_PEDIDOS[[#This Row],[CANTIDAD]]*tbl_PEDIDOS[[#This Row],[Precio Unit]]</f>
        <v>9849.5999999999985</v>
      </c>
    </row>
    <row r="365" spans="1:11" x14ac:dyDescent="0.25">
      <c r="A365" s="6">
        <v>364</v>
      </c>
      <c r="B365" t="s">
        <v>56</v>
      </c>
      <c r="C365" t="s">
        <v>46</v>
      </c>
      <c r="D365" s="14">
        <v>43570</v>
      </c>
      <c r="E365" s="6">
        <v>12</v>
      </c>
      <c r="F365" t="str">
        <f>VLOOKUP(tbl_PEDIDOS[[#This Row],[id_CLIENTE]],tbl_CLIENTES[],3,0)</f>
        <v>Argentina</v>
      </c>
      <c r="G365">
        <f>YEAR(tbl_PEDIDOS[[#This Row],[FECHA]])</f>
        <v>2019</v>
      </c>
      <c r="H365" t="str">
        <f>tbl_PEDIDOS[[#This Row],[id_PAIS]]&amp;tbl_PEDIDOS[[#This Row],[id_AÑO]]</f>
        <v>Argentina2019</v>
      </c>
      <c r="I365" s="19">
        <f>VLOOKUP(tbl_PEDIDOS[[#This Row],[id_PAIS_AÑO]],tbl_DESCUENTOS[],4,0)</f>
        <v>0.38</v>
      </c>
      <c r="J365" s="28">
        <f>VLOOKUP(tbl_PEDIDOS[[#This Row],[id_PRODUCTO]],tbl_PRODUCTOS[],3,0)*(1-VLOOKUP(tbl_PEDIDOS[[#This Row],[id_PAIS_AÑO]],tbl_DESCUENTOS[],4,0))</f>
        <v>421.6</v>
      </c>
      <c r="K365" s="28">
        <f>tbl_PEDIDOS[[#This Row],[CANTIDAD]]*tbl_PEDIDOS[[#This Row],[Precio Unit]]</f>
        <v>5059.2000000000007</v>
      </c>
    </row>
    <row r="366" spans="1:11" x14ac:dyDescent="0.25">
      <c r="A366" s="6">
        <v>365</v>
      </c>
      <c r="B366" t="s">
        <v>57</v>
      </c>
      <c r="C366" t="s">
        <v>4</v>
      </c>
      <c r="D366" s="14">
        <v>43570</v>
      </c>
      <c r="E366" s="6">
        <v>24</v>
      </c>
      <c r="F366" t="str">
        <f>VLOOKUP(tbl_PEDIDOS[[#This Row],[id_CLIENTE]],tbl_CLIENTES[],3,0)</f>
        <v>Colombia</v>
      </c>
      <c r="G366">
        <f>YEAR(tbl_PEDIDOS[[#This Row],[FECHA]])</f>
        <v>2019</v>
      </c>
      <c r="H366" t="str">
        <f>tbl_PEDIDOS[[#This Row],[id_PAIS]]&amp;tbl_PEDIDOS[[#This Row],[id_AÑO]]</f>
        <v>Colombia2019</v>
      </c>
      <c r="I366" s="19">
        <f>VLOOKUP(tbl_PEDIDOS[[#This Row],[id_PAIS_AÑO]],tbl_DESCUENTOS[],4,0)</f>
        <v>0.05</v>
      </c>
      <c r="J366" s="28">
        <f>VLOOKUP(tbl_PEDIDOS[[#This Row],[id_PRODUCTO]],tbl_PRODUCTOS[],3,0)*(1-VLOOKUP(tbl_PEDIDOS[[#This Row],[id_PAIS_AÑO]],tbl_DESCUENTOS[],4,0))</f>
        <v>931</v>
      </c>
      <c r="K366" s="28">
        <f>tbl_PEDIDOS[[#This Row],[CANTIDAD]]*tbl_PEDIDOS[[#This Row],[Precio Unit]]</f>
        <v>22344</v>
      </c>
    </row>
    <row r="367" spans="1:11" x14ac:dyDescent="0.25">
      <c r="A367" s="6">
        <v>366</v>
      </c>
      <c r="B367" t="s">
        <v>58</v>
      </c>
      <c r="C367" t="s">
        <v>6</v>
      </c>
      <c r="D367" s="14">
        <v>43570</v>
      </c>
      <c r="E367" s="6">
        <v>24</v>
      </c>
      <c r="F367" t="str">
        <f>VLOOKUP(tbl_PEDIDOS[[#This Row],[id_CLIENTE]],tbl_CLIENTES[],3,0)</f>
        <v>Chile</v>
      </c>
      <c r="G367">
        <f>YEAR(tbl_PEDIDOS[[#This Row],[FECHA]])</f>
        <v>2019</v>
      </c>
      <c r="H367" t="str">
        <f>tbl_PEDIDOS[[#This Row],[id_PAIS]]&amp;tbl_PEDIDOS[[#This Row],[id_AÑO]]</f>
        <v>Chile2019</v>
      </c>
      <c r="I367" s="19">
        <f>VLOOKUP(tbl_PEDIDOS[[#This Row],[id_PAIS_AÑO]],tbl_DESCUENTOS[],4,0)</f>
        <v>0.26</v>
      </c>
      <c r="J367" s="28">
        <f>VLOOKUP(tbl_PEDIDOS[[#This Row],[id_PRODUCTO]],tbl_PRODUCTOS[],3,0)*(1-VLOOKUP(tbl_PEDIDOS[[#This Row],[id_PAIS_AÑO]],tbl_DESCUENTOS[],4,0))</f>
        <v>621.6</v>
      </c>
      <c r="K367" s="28">
        <f>tbl_PEDIDOS[[#This Row],[CANTIDAD]]*tbl_PEDIDOS[[#This Row],[Precio Unit]]</f>
        <v>14918.400000000001</v>
      </c>
    </row>
    <row r="368" spans="1:11" x14ac:dyDescent="0.25">
      <c r="A368" s="6">
        <v>367</v>
      </c>
      <c r="B368" t="s">
        <v>58</v>
      </c>
      <c r="C368" t="s">
        <v>3</v>
      </c>
      <c r="D368" s="14">
        <v>43570</v>
      </c>
      <c r="E368" s="6">
        <v>18</v>
      </c>
      <c r="F368" t="str">
        <f>VLOOKUP(tbl_PEDIDOS[[#This Row],[id_CLIENTE]],tbl_CLIENTES[],3,0)</f>
        <v>Chile</v>
      </c>
      <c r="G368">
        <f>YEAR(tbl_PEDIDOS[[#This Row],[FECHA]])</f>
        <v>2019</v>
      </c>
      <c r="H368" t="str">
        <f>tbl_PEDIDOS[[#This Row],[id_PAIS]]&amp;tbl_PEDIDOS[[#This Row],[id_AÑO]]</f>
        <v>Chile2019</v>
      </c>
      <c r="I368" s="19">
        <f>VLOOKUP(tbl_PEDIDOS[[#This Row],[id_PAIS_AÑO]],tbl_DESCUENTOS[],4,0)</f>
        <v>0.26</v>
      </c>
      <c r="J368" s="28">
        <f>VLOOKUP(tbl_PEDIDOS[[#This Row],[id_PRODUCTO]],tbl_PRODUCTOS[],3,0)*(1-VLOOKUP(tbl_PEDIDOS[[#This Row],[id_PAIS_AÑO]],tbl_DESCUENTOS[],4,0))</f>
        <v>555</v>
      </c>
      <c r="K368" s="28">
        <f>tbl_PEDIDOS[[#This Row],[CANTIDAD]]*tbl_PEDIDOS[[#This Row],[Precio Unit]]</f>
        <v>9990</v>
      </c>
    </row>
    <row r="369" spans="1:11" x14ac:dyDescent="0.25">
      <c r="A369" s="6">
        <v>368</v>
      </c>
      <c r="B369" t="s">
        <v>53</v>
      </c>
      <c r="C369" t="s">
        <v>4</v>
      </c>
      <c r="D369" s="14">
        <v>43570</v>
      </c>
      <c r="E369" s="6">
        <v>24</v>
      </c>
      <c r="F369" t="str">
        <f>VLOOKUP(tbl_PEDIDOS[[#This Row],[id_CLIENTE]],tbl_CLIENTES[],3,0)</f>
        <v>Uruguay</v>
      </c>
      <c r="G369">
        <f>YEAR(tbl_PEDIDOS[[#This Row],[FECHA]])</f>
        <v>2019</v>
      </c>
      <c r="H369" t="str">
        <f>tbl_PEDIDOS[[#This Row],[id_PAIS]]&amp;tbl_PEDIDOS[[#This Row],[id_AÑO]]</f>
        <v>Uruguay2019</v>
      </c>
      <c r="I369" s="19">
        <f>VLOOKUP(tbl_PEDIDOS[[#This Row],[id_PAIS_AÑO]],tbl_DESCUENTOS[],4,0)</f>
        <v>0.04</v>
      </c>
      <c r="J369" s="28">
        <f>VLOOKUP(tbl_PEDIDOS[[#This Row],[id_PRODUCTO]],tbl_PRODUCTOS[],3,0)*(1-VLOOKUP(tbl_PEDIDOS[[#This Row],[id_PAIS_AÑO]],tbl_DESCUENTOS[],4,0))</f>
        <v>940.8</v>
      </c>
      <c r="K369" s="28">
        <f>tbl_PEDIDOS[[#This Row],[CANTIDAD]]*tbl_PEDIDOS[[#This Row],[Precio Unit]]</f>
        <v>22579.199999999997</v>
      </c>
    </row>
    <row r="370" spans="1:11" x14ac:dyDescent="0.25">
      <c r="A370" s="6">
        <v>369</v>
      </c>
      <c r="B370" t="s">
        <v>52</v>
      </c>
      <c r="C370" t="s">
        <v>44</v>
      </c>
      <c r="D370" s="14">
        <v>43570</v>
      </c>
      <c r="E370" s="6">
        <v>12</v>
      </c>
      <c r="F370" t="str">
        <f>VLOOKUP(tbl_PEDIDOS[[#This Row],[id_CLIENTE]],tbl_CLIENTES[],3,0)</f>
        <v>Chile</v>
      </c>
      <c r="G370">
        <f>YEAR(tbl_PEDIDOS[[#This Row],[FECHA]])</f>
        <v>2019</v>
      </c>
      <c r="H370" t="str">
        <f>tbl_PEDIDOS[[#This Row],[id_PAIS]]&amp;tbl_PEDIDOS[[#This Row],[id_AÑO]]</f>
        <v>Chile2019</v>
      </c>
      <c r="I370" s="19">
        <f>VLOOKUP(tbl_PEDIDOS[[#This Row],[id_PAIS_AÑO]],tbl_DESCUENTOS[],4,0)</f>
        <v>0.26</v>
      </c>
      <c r="J370" s="28">
        <f>VLOOKUP(tbl_PEDIDOS[[#This Row],[id_PRODUCTO]],tbl_PRODUCTOS[],3,0)*(1-VLOOKUP(tbl_PEDIDOS[[#This Row],[id_PAIS_AÑO]],tbl_DESCUENTOS[],4,0))</f>
        <v>495.8</v>
      </c>
      <c r="K370" s="28">
        <f>tbl_PEDIDOS[[#This Row],[CANTIDAD]]*tbl_PEDIDOS[[#This Row],[Precio Unit]]</f>
        <v>5949.6</v>
      </c>
    </row>
    <row r="371" spans="1:11" x14ac:dyDescent="0.25">
      <c r="A371" s="6">
        <v>370</v>
      </c>
      <c r="B371" t="s">
        <v>52</v>
      </c>
      <c r="C371" t="s">
        <v>5</v>
      </c>
      <c r="D371" s="14">
        <v>43570</v>
      </c>
      <c r="E371" s="6">
        <v>24</v>
      </c>
      <c r="F371" t="str">
        <f>VLOOKUP(tbl_PEDIDOS[[#This Row],[id_CLIENTE]],tbl_CLIENTES[],3,0)</f>
        <v>Chile</v>
      </c>
      <c r="G371">
        <f>YEAR(tbl_PEDIDOS[[#This Row],[FECHA]])</f>
        <v>2019</v>
      </c>
      <c r="H371" t="str">
        <f>tbl_PEDIDOS[[#This Row],[id_PAIS]]&amp;tbl_PEDIDOS[[#This Row],[id_AÑO]]</f>
        <v>Chile2019</v>
      </c>
      <c r="I371" s="19">
        <f>VLOOKUP(tbl_PEDIDOS[[#This Row],[id_PAIS_AÑO]],tbl_DESCUENTOS[],4,0)</f>
        <v>0.26</v>
      </c>
      <c r="J371" s="28">
        <f>VLOOKUP(tbl_PEDIDOS[[#This Row],[id_PRODUCTO]],tbl_PRODUCTOS[],3,0)*(1-VLOOKUP(tbl_PEDIDOS[[#This Row],[id_PAIS_AÑO]],tbl_DESCUENTOS[],4,0))</f>
        <v>562.4</v>
      </c>
      <c r="K371" s="28">
        <f>tbl_PEDIDOS[[#This Row],[CANTIDAD]]*tbl_PEDIDOS[[#This Row],[Precio Unit]]</f>
        <v>13497.599999999999</v>
      </c>
    </row>
    <row r="372" spans="1:11" x14ac:dyDescent="0.25">
      <c r="A372" s="6">
        <v>371</v>
      </c>
      <c r="B372" t="s">
        <v>52</v>
      </c>
      <c r="C372" t="s">
        <v>3</v>
      </c>
      <c r="D372" s="14">
        <v>43570</v>
      </c>
      <c r="E372" s="6">
        <v>24</v>
      </c>
      <c r="F372" t="str">
        <f>VLOOKUP(tbl_PEDIDOS[[#This Row],[id_CLIENTE]],tbl_CLIENTES[],3,0)</f>
        <v>Chile</v>
      </c>
      <c r="G372">
        <f>YEAR(tbl_PEDIDOS[[#This Row],[FECHA]])</f>
        <v>2019</v>
      </c>
      <c r="H372" t="str">
        <f>tbl_PEDIDOS[[#This Row],[id_PAIS]]&amp;tbl_PEDIDOS[[#This Row],[id_AÑO]]</f>
        <v>Chile2019</v>
      </c>
      <c r="I372" s="19">
        <f>VLOOKUP(tbl_PEDIDOS[[#This Row],[id_PAIS_AÑO]],tbl_DESCUENTOS[],4,0)</f>
        <v>0.26</v>
      </c>
      <c r="J372" s="28">
        <f>VLOOKUP(tbl_PEDIDOS[[#This Row],[id_PRODUCTO]],tbl_PRODUCTOS[],3,0)*(1-VLOOKUP(tbl_PEDIDOS[[#This Row],[id_PAIS_AÑO]],tbl_DESCUENTOS[],4,0))</f>
        <v>555</v>
      </c>
      <c r="K372" s="28">
        <f>tbl_PEDIDOS[[#This Row],[CANTIDAD]]*tbl_PEDIDOS[[#This Row],[Precio Unit]]</f>
        <v>13320</v>
      </c>
    </row>
    <row r="373" spans="1:11" x14ac:dyDescent="0.25">
      <c r="A373" s="6">
        <v>372</v>
      </c>
      <c r="B373" t="s">
        <v>54</v>
      </c>
      <c r="C373" t="s">
        <v>5</v>
      </c>
      <c r="D373" s="14">
        <v>43570</v>
      </c>
      <c r="E373" s="6">
        <v>24</v>
      </c>
      <c r="F373" t="str">
        <f>VLOOKUP(tbl_PEDIDOS[[#This Row],[id_CLIENTE]],tbl_CLIENTES[],3,0)</f>
        <v>Perú</v>
      </c>
      <c r="G373">
        <f>YEAR(tbl_PEDIDOS[[#This Row],[FECHA]])</f>
        <v>2019</v>
      </c>
      <c r="H373" t="str">
        <f>tbl_PEDIDOS[[#This Row],[id_PAIS]]&amp;tbl_PEDIDOS[[#This Row],[id_AÑO]]</f>
        <v>Perú2019</v>
      </c>
      <c r="I373" s="19">
        <f>VLOOKUP(tbl_PEDIDOS[[#This Row],[id_PAIS_AÑO]],tbl_DESCUENTOS[],4,0)</f>
        <v>0.15</v>
      </c>
      <c r="J373" s="28">
        <f>VLOOKUP(tbl_PEDIDOS[[#This Row],[id_PRODUCTO]],tbl_PRODUCTOS[],3,0)*(1-VLOOKUP(tbl_PEDIDOS[[#This Row],[id_PAIS_AÑO]],tbl_DESCUENTOS[],4,0))</f>
        <v>646</v>
      </c>
      <c r="K373" s="28">
        <f>tbl_PEDIDOS[[#This Row],[CANTIDAD]]*tbl_PEDIDOS[[#This Row],[Precio Unit]]</f>
        <v>15504</v>
      </c>
    </row>
    <row r="374" spans="1:11" x14ac:dyDescent="0.25">
      <c r="A374" s="6">
        <v>373</v>
      </c>
      <c r="B374" t="s">
        <v>51</v>
      </c>
      <c r="C374" t="s">
        <v>6</v>
      </c>
      <c r="D374" s="14">
        <v>43570</v>
      </c>
      <c r="E374" s="6">
        <v>24</v>
      </c>
      <c r="F374" t="str">
        <f>VLOOKUP(tbl_PEDIDOS[[#This Row],[id_CLIENTE]],tbl_CLIENTES[],3,0)</f>
        <v>Colombia</v>
      </c>
      <c r="G374">
        <f>YEAR(tbl_PEDIDOS[[#This Row],[FECHA]])</f>
        <v>2019</v>
      </c>
      <c r="H374" t="str">
        <f>tbl_PEDIDOS[[#This Row],[id_PAIS]]&amp;tbl_PEDIDOS[[#This Row],[id_AÑO]]</f>
        <v>Colombia2019</v>
      </c>
      <c r="I374" s="19">
        <f>VLOOKUP(tbl_PEDIDOS[[#This Row],[id_PAIS_AÑO]],tbl_DESCUENTOS[],4,0)</f>
        <v>0.05</v>
      </c>
      <c r="J374" s="28">
        <f>VLOOKUP(tbl_PEDIDOS[[#This Row],[id_PRODUCTO]],tbl_PRODUCTOS[],3,0)*(1-VLOOKUP(tbl_PEDIDOS[[#This Row],[id_PAIS_AÑO]],tbl_DESCUENTOS[],4,0))</f>
        <v>798</v>
      </c>
      <c r="K374" s="28">
        <f>tbl_PEDIDOS[[#This Row],[CANTIDAD]]*tbl_PEDIDOS[[#This Row],[Precio Unit]]</f>
        <v>19152</v>
      </c>
    </row>
    <row r="375" spans="1:11" x14ac:dyDescent="0.25">
      <c r="A375" s="6">
        <v>374</v>
      </c>
      <c r="B375" t="s">
        <v>51</v>
      </c>
      <c r="C375" t="s">
        <v>45</v>
      </c>
      <c r="D375" s="14">
        <v>43570</v>
      </c>
      <c r="E375" s="6">
        <v>36</v>
      </c>
      <c r="F375" t="str">
        <f>VLOOKUP(tbl_PEDIDOS[[#This Row],[id_CLIENTE]],tbl_CLIENTES[],3,0)</f>
        <v>Colombia</v>
      </c>
      <c r="G375">
        <f>YEAR(tbl_PEDIDOS[[#This Row],[FECHA]])</f>
        <v>2019</v>
      </c>
      <c r="H375" t="str">
        <f>tbl_PEDIDOS[[#This Row],[id_PAIS]]&amp;tbl_PEDIDOS[[#This Row],[id_AÑO]]</f>
        <v>Colombia2019</v>
      </c>
      <c r="I375" s="19">
        <f>VLOOKUP(tbl_PEDIDOS[[#This Row],[id_PAIS_AÑO]],tbl_DESCUENTOS[],4,0)</f>
        <v>0.05</v>
      </c>
      <c r="J375" s="28">
        <f>VLOOKUP(tbl_PEDIDOS[[#This Row],[id_PRODUCTO]],tbl_PRODUCTOS[],3,0)*(1-VLOOKUP(tbl_PEDIDOS[[#This Row],[id_PAIS_AÑO]],tbl_DESCUENTOS[],4,0))</f>
        <v>826.5</v>
      </c>
      <c r="K375" s="28">
        <f>tbl_PEDIDOS[[#This Row],[CANTIDAD]]*tbl_PEDIDOS[[#This Row],[Precio Unit]]</f>
        <v>29754</v>
      </c>
    </row>
    <row r="376" spans="1:11" x14ac:dyDescent="0.25">
      <c r="A376" s="6">
        <v>375</v>
      </c>
      <c r="B376" t="s">
        <v>53</v>
      </c>
      <c r="C376" t="s">
        <v>7</v>
      </c>
      <c r="D376" s="14">
        <v>43570</v>
      </c>
      <c r="E376" s="6">
        <v>36</v>
      </c>
      <c r="F376" t="str">
        <f>VLOOKUP(tbl_PEDIDOS[[#This Row],[id_CLIENTE]],tbl_CLIENTES[],3,0)</f>
        <v>Uruguay</v>
      </c>
      <c r="G376">
        <f>YEAR(tbl_PEDIDOS[[#This Row],[FECHA]])</f>
        <v>2019</v>
      </c>
      <c r="H376" t="str">
        <f>tbl_PEDIDOS[[#This Row],[id_PAIS]]&amp;tbl_PEDIDOS[[#This Row],[id_AÑO]]</f>
        <v>Uruguay2019</v>
      </c>
      <c r="I376" s="19">
        <f>VLOOKUP(tbl_PEDIDOS[[#This Row],[id_PAIS_AÑO]],tbl_DESCUENTOS[],4,0)</f>
        <v>0.04</v>
      </c>
      <c r="J376" s="28">
        <f>VLOOKUP(tbl_PEDIDOS[[#This Row],[id_PRODUCTO]],tbl_PRODUCTOS[],3,0)*(1-VLOOKUP(tbl_PEDIDOS[[#This Row],[id_PAIS_AÑO]],tbl_DESCUENTOS[],4,0))</f>
        <v>729.6</v>
      </c>
      <c r="K376" s="28">
        <f>tbl_PEDIDOS[[#This Row],[CANTIDAD]]*tbl_PEDIDOS[[#This Row],[Precio Unit]]</f>
        <v>26265.600000000002</v>
      </c>
    </row>
    <row r="377" spans="1:11" x14ac:dyDescent="0.25">
      <c r="A377" s="6">
        <v>376</v>
      </c>
      <c r="B377" t="s">
        <v>53</v>
      </c>
      <c r="C377" t="s">
        <v>46</v>
      </c>
      <c r="D377" s="14">
        <v>43570</v>
      </c>
      <c r="E377" s="6">
        <v>24</v>
      </c>
      <c r="F377" t="str">
        <f>VLOOKUP(tbl_PEDIDOS[[#This Row],[id_CLIENTE]],tbl_CLIENTES[],3,0)</f>
        <v>Uruguay</v>
      </c>
      <c r="G377">
        <f>YEAR(tbl_PEDIDOS[[#This Row],[FECHA]])</f>
        <v>2019</v>
      </c>
      <c r="H377" t="str">
        <f>tbl_PEDIDOS[[#This Row],[id_PAIS]]&amp;tbl_PEDIDOS[[#This Row],[id_AÑO]]</f>
        <v>Uruguay2019</v>
      </c>
      <c r="I377" s="19">
        <f>VLOOKUP(tbl_PEDIDOS[[#This Row],[id_PAIS_AÑO]],tbl_DESCUENTOS[],4,0)</f>
        <v>0.04</v>
      </c>
      <c r="J377" s="28">
        <f>VLOOKUP(tbl_PEDIDOS[[#This Row],[id_PRODUCTO]],tbl_PRODUCTOS[],3,0)*(1-VLOOKUP(tbl_PEDIDOS[[#This Row],[id_PAIS_AÑO]],tbl_DESCUENTOS[],4,0))</f>
        <v>652.79999999999995</v>
      </c>
      <c r="K377" s="28">
        <f>tbl_PEDIDOS[[#This Row],[CANTIDAD]]*tbl_PEDIDOS[[#This Row],[Precio Unit]]</f>
        <v>15667.199999999999</v>
      </c>
    </row>
    <row r="378" spans="1:11" x14ac:dyDescent="0.25">
      <c r="A378" s="6">
        <v>377</v>
      </c>
      <c r="B378" t="s">
        <v>56</v>
      </c>
      <c r="C378" t="s">
        <v>3</v>
      </c>
      <c r="D378" s="14">
        <v>43570</v>
      </c>
      <c r="E378" s="6">
        <v>18</v>
      </c>
      <c r="F378" t="str">
        <f>VLOOKUP(tbl_PEDIDOS[[#This Row],[id_CLIENTE]],tbl_CLIENTES[],3,0)</f>
        <v>Argentina</v>
      </c>
      <c r="G378">
        <f>YEAR(tbl_PEDIDOS[[#This Row],[FECHA]])</f>
        <v>2019</v>
      </c>
      <c r="H378" t="str">
        <f>tbl_PEDIDOS[[#This Row],[id_PAIS]]&amp;tbl_PEDIDOS[[#This Row],[id_AÑO]]</f>
        <v>Argentina2019</v>
      </c>
      <c r="I378" s="19">
        <f>VLOOKUP(tbl_PEDIDOS[[#This Row],[id_PAIS_AÑO]],tbl_DESCUENTOS[],4,0)</f>
        <v>0.38</v>
      </c>
      <c r="J378" s="28">
        <f>VLOOKUP(tbl_PEDIDOS[[#This Row],[id_PRODUCTO]],tbl_PRODUCTOS[],3,0)*(1-VLOOKUP(tbl_PEDIDOS[[#This Row],[id_PAIS_AÑO]],tbl_DESCUENTOS[],4,0))</f>
        <v>465</v>
      </c>
      <c r="K378" s="28">
        <f>tbl_PEDIDOS[[#This Row],[CANTIDAD]]*tbl_PEDIDOS[[#This Row],[Precio Unit]]</f>
        <v>8370</v>
      </c>
    </row>
    <row r="379" spans="1:11" x14ac:dyDescent="0.25">
      <c r="A379" s="6">
        <v>378</v>
      </c>
      <c r="B379" t="s">
        <v>57</v>
      </c>
      <c r="C379" t="s">
        <v>46</v>
      </c>
      <c r="D379" s="14">
        <v>43570</v>
      </c>
      <c r="E379" s="6">
        <v>12</v>
      </c>
      <c r="F379" t="str">
        <f>VLOOKUP(tbl_PEDIDOS[[#This Row],[id_CLIENTE]],tbl_CLIENTES[],3,0)</f>
        <v>Colombia</v>
      </c>
      <c r="G379">
        <f>YEAR(tbl_PEDIDOS[[#This Row],[FECHA]])</f>
        <v>2019</v>
      </c>
      <c r="H379" t="str">
        <f>tbl_PEDIDOS[[#This Row],[id_PAIS]]&amp;tbl_PEDIDOS[[#This Row],[id_AÑO]]</f>
        <v>Colombia2019</v>
      </c>
      <c r="I379" s="19">
        <f>VLOOKUP(tbl_PEDIDOS[[#This Row],[id_PAIS_AÑO]],tbl_DESCUENTOS[],4,0)</f>
        <v>0.05</v>
      </c>
      <c r="J379" s="28">
        <f>VLOOKUP(tbl_PEDIDOS[[#This Row],[id_PRODUCTO]],tbl_PRODUCTOS[],3,0)*(1-VLOOKUP(tbl_PEDIDOS[[#This Row],[id_PAIS_AÑO]],tbl_DESCUENTOS[],4,0))</f>
        <v>646</v>
      </c>
      <c r="K379" s="28">
        <f>tbl_PEDIDOS[[#This Row],[CANTIDAD]]*tbl_PEDIDOS[[#This Row],[Precio Unit]]</f>
        <v>7752</v>
      </c>
    </row>
    <row r="380" spans="1:11" x14ac:dyDescent="0.25">
      <c r="A380" s="6">
        <v>379</v>
      </c>
      <c r="B380" t="s">
        <v>58</v>
      </c>
      <c r="C380" t="s">
        <v>46</v>
      </c>
      <c r="D380" s="14">
        <v>43570</v>
      </c>
      <c r="E380" s="6">
        <v>24</v>
      </c>
      <c r="F380" t="str">
        <f>VLOOKUP(tbl_PEDIDOS[[#This Row],[id_CLIENTE]],tbl_CLIENTES[],3,0)</f>
        <v>Chile</v>
      </c>
      <c r="G380">
        <f>YEAR(tbl_PEDIDOS[[#This Row],[FECHA]])</f>
        <v>2019</v>
      </c>
      <c r="H380" t="str">
        <f>tbl_PEDIDOS[[#This Row],[id_PAIS]]&amp;tbl_PEDIDOS[[#This Row],[id_AÑO]]</f>
        <v>Chile2019</v>
      </c>
      <c r="I380" s="19">
        <f>VLOOKUP(tbl_PEDIDOS[[#This Row],[id_PAIS_AÑO]],tbl_DESCUENTOS[],4,0)</f>
        <v>0.26</v>
      </c>
      <c r="J380" s="28">
        <f>VLOOKUP(tbl_PEDIDOS[[#This Row],[id_PRODUCTO]],tbl_PRODUCTOS[],3,0)*(1-VLOOKUP(tbl_PEDIDOS[[#This Row],[id_PAIS_AÑO]],tbl_DESCUENTOS[],4,0))</f>
        <v>503.2</v>
      </c>
      <c r="K380" s="28">
        <f>tbl_PEDIDOS[[#This Row],[CANTIDAD]]*tbl_PEDIDOS[[#This Row],[Precio Unit]]</f>
        <v>12076.8</v>
      </c>
    </row>
    <row r="381" spans="1:11" x14ac:dyDescent="0.25">
      <c r="A381" s="6">
        <v>380</v>
      </c>
      <c r="B381" t="s">
        <v>58</v>
      </c>
      <c r="C381" t="s">
        <v>4</v>
      </c>
      <c r="D381" s="14">
        <v>43570</v>
      </c>
      <c r="E381" s="6">
        <v>18</v>
      </c>
      <c r="F381" t="str">
        <f>VLOOKUP(tbl_PEDIDOS[[#This Row],[id_CLIENTE]],tbl_CLIENTES[],3,0)</f>
        <v>Chile</v>
      </c>
      <c r="G381">
        <f>YEAR(tbl_PEDIDOS[[#This Row],[FECHA]])</f>
        <v>2019</v>
      </c>
      <c r="H381" t="str">
        <f>tbl_PEDIDOS[[#This Row],[id_PAIS]]&amp;tbl_PEDIDOS[[#This Row],[id_AÑO]]</f>
        <v>Chile2019</v>
      </c>
      <c r="I381" s="19">
        <f>VLOOKUP(tbl_PEDIDOS[[#This Row],[id_PAIS_AÑO]],tbl_DESCUENTOS[],4,0)</f>
        <v>0.26</v>
      </c>
      <c r="J381" s="28">
        <f>VLOOKUP(tbl_PEDIDOS[[#This Row],[id_PRODUCTO]],tbl_PRODUCTOS[],3,0)*(1-VLOOKUP(tbl_PEDIDOS[[#This Row],[id_PAIS_AÑO]],tbl_DESCUENTOS[],4,0))</f>
        <v>725.2</v>
      </c>
      <c r="K381" s="28">
        <f>tbl_PEDIDOS[[#This Row],[CANTIDAD]]*tbl_PEDIDOS[[#This Row],[Precio Unit]]</f>
        <v>13053.6</v>
      </c>
    </row>
    <row r="382" spans="1:11" x14ac:dyDescent="0.25">
      <c r="A382" s="6">
        <v>381</v>
      </c>
      <c r="B382" t="s">
        <v>53</v>
      </c>
      <c r="C382" t="s">
        <v>6</v>
      </c>
      <c r="D382" s="14">
        <v>43600</v>
      </c>
      <c r="E382" s="6">
        <v>24</v>
      </c>
      <c r="F382" t="str">
        <f>VLOOKUP(tbl_PEDIDOS[[#This Row],[id_CLIENTE]],tbl_CLIENTES[],3,0)</f>
        <v>Uruguay</v>
      </c>
      <c r="G382">
        <f>YEAR(tbl_PEDIDOS[[#This Row],[FECHA]])</f>
        <v>2019</v>
      </c>
      <c r="H382" t="str">
        <f>tbl_PEDIDOS[[#This Row],[id_PAIS]]&amp;tbl_PEDIDOS[[#This Row],[id_AÑO]]</f>
        <v>Uruguay2019</v>
      </c>
      <c r="I382" s="19">
        <f>VLOOKUP(tbl_PEDIDOS[[#This Row],[id_PAIS_AÑO]],tbl_DESCUENTOS[],4,0)</f>
        <v>0.04</v>
      </c>
      <c r="J382" s="28">
        <f>VLOOKUP(tbl_PEDIDOS[[#This Row],[id_PRODUCTO]],tbl_PRODUCTOS[],3,0)*(1-VLOOKUP(tbl_PEDIDOS[[#This Row],[id_PAIS_AÑO]],tbl_DESCUENTOS[],4,0))</f>
        <v>806.4</v>
      </c>
      <c r="K382" s="28">
        <f>tbl_PEDIDOS[[#This Row],[CANTIDAD]]*tbl_PEDIDOS[[#This Row],[Precio Unit]]</f>
        <v>19353.599999999999</v>
      </c>
    </row>
    <row r="383" spans="1:11" x14ac:dyDescent="0.25">
      <c r="A383" s="6">
        <v>382</v>
      </c>
      <c r="B383" t="s">
        <v>54</v>
      </c>
      <c r="C383" t="s">
        <v>3</v>
      </c>
      <c r="D383" s="14">
        <v>43600</v>
      </c>
      <c r="E383" s="6">
        <v>12</v>
      </c>
      <c r="F383" t="str">
        <f>VLOOKUP(tbl_PEDIDOS[[#This Row],[id_CLIENTE]],tbl_CLIENTES[],3,0)</f>
        <v>Perú</v>
      </c>
      <c r="G383">
        <f>YEAR(tbl_PEDIDOS[[#This Row],[FECHA]])</f>
        <v>2019</v>
      </c>
      <c r="H383" t="str">
        <f>tbl_PEDIDOS[[#This Row],[id_PAIS]]&amp;tbl_PEDIDOS[[#This Row],[id_AÑO]]</f>
        <v>Perú2019</v>
      </c>
      <c r="I383" s="19">
        <f>VLOOKUP(tbl_PEDIDOS[[#This Row],[id_PAIS_AÑO]],tbl_DESCUENTOS[],4,0)</f>
        <v>0.15</v>
      </c>
      <c r="J383" s="28">
        <f>VLOOKUP(tbl_PEDIDOS[[#This Row],[id_PRODUCTO]],tbl_PRODUCTOS[],3,0)*(1-VLOOKUP(tbl_PEDIDOS[[#This Row],[id_PAIS_AÑO]],tbl_DESCUENTOS[],4,0))</f>
        <v>637.5</v>
      </c>
      <c r="K383" s="28">
        <f>tbl_PEDIDOS[[#This Row],[CANTIDAD]]*tbl_PEDIDOS[[#This Row],[Precio Unit]]</f>
        <v>7650</v>
      </c>
    </row>
    <row r="384" spans="1:11" x14ac:dyDescent="0.25">
      <c r="A384" s="6">
        <v>383</v>
      </c>
      <c r="B384" t="s">
        <v>54</v>
      </c>
      <c r="C384" t="s">
        <v>4</v>
      </c>
      <c r="D384" s="14">
        <v>43600</v>
      </c>
      <c r="E384" s="6">
        <v>24</v>
      </c>
      <c r="F384" t="str">
        <f>VLOOKUP(tbl_PEDIDOS[[#This Row],[id_CLIENTE]],tbl_CLIENTES[],3,0)</f>
        <v>Perú</v>
      </c>
      <c r="G384">
        <f>YEAR(tbl_PEDIDOS[[#This Row],[FECHA]])</f>
        <v>2019</v>
      </c>
      <c r="H384" t="str">
        <f>tbl_PEDIDOS[[#This Row],[id_PAIS]]&amp;tbl_PEDIDOS[[#This Row],[id_AÑO]]</f>
        <v>Perú2019</v>
      </c>
      <c r="I384" s="19">
        <f>VLOOKUP(tbl_PEDIDOS[[#This Row],[id_PAIS_AÑO]],tbl_DESCUENTOS[],4,0)</f>
        <v>0.15</v>
      </c>
      <c r="J384" s="28">
        <f>VLOOKUP(tbl_PEDIDOS[[#This Row],[id_PRODUCTO]],tbl_PRODUCTOS[],3,0)*(1-VLOOKUP(tbl_PEDIDOS[[#This Row],[id_PAIS_AÑO]],tbl_DESCUENTOS[],4,0))</f>
        <v>833</v>
      </c>
      <c r="K384" s="28">
        <f>tbl_PEDIDOS[[#This Row],[CANTIDAD]]*tbl_PEDIDOS[[#This Row],[Precio Unit]]</f>
        <v>19992</v>
      </c>
    </row>
    <row r="385" spans="1:11" x14ac:dyDescent="0.25">
      <c r="A385" s="6">
        <v>384</v>
      </c>
      <c r="B385" t="s">
        <v>55</v>
      </c>
      <c r="C385" t="s">
        <v>44</v>
      </c>
      <c r="D385" s="14">
        <v>43600</v>
      </c>
      <c r="E385" s="6">
        <v>24</v>
      </c>
      <c r="F385" t="str">
        <f>VLOOKUP(tbl_PEDIDOS[[#This Row],[id_CLIENTE]],tbl_CLIENTES[],3,0)</f>
        <v>Ecuador</v>
      </c>
      <c r="G385">
        <f>YEAR(tbl_PEDIDOS[[#This Row],[FECHA]])</f>
        <v>2019</v>
      </c>
      <c r="H385" t="str">
        <f>tbl_PEDIDOS[[#This Row],[id_PAIS]]&amp;tbl_PEDIDOS[[#This Row],[id_AÑO]]</f>
        <v>Ecuador2019</v>
      </c>
      <c r="I385" s="19">
        <f>VLOOKUP(tbl_PEDIDOS[[#This Row],[id_PAIS_AÑO]],tbl_DESCUENTOS[],4,0)</f>
        <v>0.28000000000000003</v>
      </c>
      <c r="J385" s="28">
        <f>VLOOKUP(tbl_PEDIDOS[[#This Row],[id_PRODUCTO]],tbl_PRODUCTOS[],3,0)*(1-VLOOKUP(tbl_PEDIDOS[[#This Row],[id_PAIS_AÑO]],tbl_DESCUENTOS[],4,0))</f>
        <v>482.4</v>
      </c>
      <c r="K385" s="28">
        <f>tbl_PEDIDOS[[#This Row],[CANTIDAD]]*tbl_PEDIDOS[[#This Row],[Precio Unit]]</f>
        <v>11577.599999999999</v>
      </c>
    </row>
    <row r="386" spans="1:11" x14ac:dyDescent="0.25">
      <c r="A386" s="6">
        <v>385</v>
      </c>
      <c r="B386" t="s">
        <v>56</v>
      </c>
      <c r="C386" t="s">
        <v>44</v>
      </c>
      <c r="D386" s="14">
        <v>43600</v>
      </c>
      <c r="E386" s="6">
        <v>36</v>
      </c>
      <c r="F386" t="str">
        <f>VLOOKUP(tbl_PEDIDOS[[#This Row],[id_CLIENTE]],tbl_CLIENTES[],3,0)</f>
        <v>Argentina</v>
      </c>
      <c r="G386">
        <f>YEAR(tbl_PEDIDOS[[#This Row],[FECHA]])</f>
        <v>2019</v>
      </c>
      <c r="H386" t="str">
        <f>tbl_PEDIDOS[[#This Row],[id_PAIS]]&amp;tbl_PEDIDOS[[#This Row],[id_AÑO]]</f>
        <v>Argentina2019</v>
      </c>
      <c r="I386" s="19">
        <f>VLOOKUP(tbl_PEDIDOS[[#This Row],[id_PAIS_AÑO]],tbl_DESCUENTOS[],4,0)</f>
        <v>0.38</v>
      </c>
      <c r="J386" s="28">
        <f>VLOOKUP(tbl_PEDIDOS[[#This Row],[id_PRODUCTO]],tbl_PRODUCTOS[],3,0)*(1-VLOOKUP(tbl_PEDIDOS[[#This Row],[id_PAIS_AÑO]],tbl_DESCUENTOS[],4,0))</f>
        <v>415.4</v>
      </c>
      <c r="K386" s="28">
        <f>tbl_PEDIDOS[[#This Row],[CANTIDAD]]*tbl_PEDIDOS[[#This Row],[Precio Unit]]</f>
        <v>14954.4</v>
      </c>
    </row>
    <row r="387" spans="1:11" x14ac:dyDescent="0.25">
      <c r="A387" s="6">
        <v>386</v>
      </c>
      <c r="B387" t="s">
        <v>57</v>
      </c>
      <c r="C387" t="s">
        <v>5</v>
      </c>
      <c r="D387" s="14">
        <v>43600</v>
      </c>
      <c r="E387" s="6">
        <v>12</v>
      </c>
      <c r="F387" t="str">
        <f>VLOOKUP(tbl_PEDIDOS[[#This Row],[id_CLIENTE]],tbl_CLIENTES[],3,0)</f>
        <v>Colombia</v>
      </c>
      <c r="G387">
        <f>YEAR(tbl_PEDIDOS[[#This Row],[FECHA]])</f>
        <v>2019</v>
      </c>
      <c r="H387" t="str">
        <f>tbl_PEDIDOS[[#This Row],[id_PAIS]]&amp;tbl_PEDIDOS[[#This Row],[id_AÑO]]</f>
        <v>Colombia2019</v>
      </c>
      <c r="I387" s="19">
        <f>VLOOKUP(tbl_PEDIDOS[[#This Row],[id_PAIS_AÑO]],tbl_DESCUENTOS[],4,0)</f>
        <v>0.05</v>
      </c>
      <c r="J387" s="28">
        <f>VLOOKUP(tbl_PEDIDOS[[#This Row],[id_PRODUCTO]],tbl_PRODUCTOS[],3,0)*(1-VLOOKUP(tbl_PEDIDOS[[#This Row],[id_PAIS_AÑO]],tbl_DESCUENTOS[],4,0))</f>
        <v>722</v>
      </c>
      <c r="K387" s="28">
        <f>tbl_PEDIDOS[[#This Row],[CANTIDAD]]*tbl_PEDIDOS[[#This Row],[Precio Unit]]</f>
        <v>8664</v>
      </c>
    </row>
    <row r="388" spans="1:11" x14ac:dyDescent="0.25">
      <c r="A388" s="6">
        <v>387</v>
      </c>
      <c r="B388" t="s">
        <v>58</v>
      </c>
      <c r="C388" t="s">
        <v>3</v>
      </c>
      <c r="D388" s="14">
        <v>43600</v>
      </c>
      <c r="E388" s="6">
        <v>24</v>
      </c>
      <c r="F388" t="str">
        <f>VLOOKUP(tbl_PEDIDOS[[#This Row],[id_CLIENTE]],tbl_CLIENTES[],3,0)</f>
        <v>Chile</v>
      </c>
      <c r="G388">
        <f>YEAR(tbl_PEDIDOS[[#This Row],[FECHA]])</f>
        <v>2019</v>
      </c>
      <c r="H388" t="str">
        <f>tbl_PEDIDOS[[#This Row],[id_PAIS]]&amp;tbl_PEDIDOS[[#This Row],[id_AÑO]]</f>
        <v>Chile2019</v>
      </c>
      <c r="I388" s="19">
        <f>VLOOKUP(tbl_PEDIDOS[[#This Row],[id_PAIS_AÑO]],tbl_DESCUENTOS[],4,0)</f>
        <v>0.26</v>
      </c>
      <c r="J388" s="28">
        <f>VLOOKUP(tbl_PEDIDOS[[#This Row],[id_PRODUCTO]],tbl_PRODUCTOS[],3,0)*(1-VLOOKUP(tbl_PEDIDOS[[#This Row],[id_PAIS_AÑO]],tbl_DESCUENTOS[],4,0))</f>
        <v>555</v>
      </c>
      <c r="K388" s="28">
        <f>tbl_PEDIDOS[[#This Row],[CANTIDAD]]*tbl_PEDIDOS[[#This Row],[Precio Unit]]</f>
        <v>13320</v>
      </c>
    </row>
    <row r="389" spans="1:11" x14ac:dyDescent="0.25">
      <c r="A389" s="6">
        <v>388</v>
      </c>
      <c r="B389" t="s">
        <v>58</v>
      </c>
      <c r="C389" t="s">
        <v>4</v>
      </c>
      <c r="D389" s="14">
        <v>43600</v>
      </c>
      <c r="E389" s="6">
        <v>24</v>
      </c>
      <c r="F389" t="str">
        <f>VLOOKUP(tbl_PEDIDOS[[#This Row],[id_CLIENTE]],tbl_CLIENTES[],3,0)</f>
        <v>Chile</v>
      </c>
      <c r="G389">
        <f>YEAR(tbl_PEDIDOS[[#This Row],[FECHA]])</f>
        <v>2019</v>
      </c>
      <c r="H389" t="str">
        <f>tbl_PEDIDOS[[#This Row],[id_PAIS]]&amp;tbl_PEDIDOS[[#This Row],[id_AÑO]]</f>
        <v>Chile2019</v>
      </c>
      <c r="I389" s="19">
        <f>VLOOKUP(tbl_PEDIDOS[[#This Row],[id_PAIS_AÑO]],tbl_DESCUENTOS[],4,0)</f>
        <v>0.26</v>
      </c>
      <c r="J389" s="28">
        <f>VLOOKUP(tbl_PEDIDOS[[#This Row],[id_PRODUCTO]],tbl_PRODUCTOS[],3,0)*(1-VLOOKUP(tbl_PEDIDOS[[#This Row],[id_PAIS_AÑO]],tbl_DESCUENTOS[],4,0))</f>
        <v>725.2</v>
      </c>
      <c r="K389" s="28">
        <f>tbl_PEDIDOS[[#This Row],[CANTIDAD]]*tbl_PEDIDOS[[#This Row],[Precio Unit]]</f>
        <v>17404.800000000003</v>
      </c>
    </row>
    <row r="390" spans="1:11" x14ac:dyDescent="0.25">
      <c r="A390" s="6">
        <v>389</v>
      </c>
      <c r="B390" t="s">
        <v>53</v>
      </c>
      <c r="C390" t="s">
        <v>44</v>
      </c>
      <c r="D390" s="14">
        <v>43600</v>
      </c>
      <c r="E390" s="6">
        <v>36</v>
      </c>
      <c r="F390" t="str">
        <f>VLOOKUP(tbl_PEDIDOS[[#This Row],[id_CLIENTE]],tbl_CLIENTES[],3,0)</f>
        <v>Uruguay</v>
      </c>
      <c r="G390">
        <f>YEAR(tbl_PEDIDOS[[#This Row],[FECHA]])</f>
        <v>2019</v>
      </c>
      <c r="H390" t="str">
        <f>tbl_PEDIDOS[[#This Row],[id_PAIS]]&amp;tbl_PEDIDOS[[#This Row],[id_AÑO]]</f>
        <v>Uruguay2019</v>
      </c>
      <c r="I390" s="19">
        <f>VLOOKUP(tbl_PEDIDOS[[#This Row],[id_PAIS_AÑO]],tbl_DESCUENTOS[],4,0)</f>
        <v>0.04</v>
      </c>
      <c r="J390" s="28">
        <f>VLOOKUP(tbl_PEDIDOS[[#This Row],[id_PRODUCTO]],tbl_PRODUCTOS[],3,0)*(1-VLOOKUP(tbl_PEDIDOS[[#This Row],[id_PAIS_AÑO]],tbl_DESCUENTOS[],4,0))</f>
        <v>643.19999999999993</v>
      </c>
      <c r="K390" s="28">
        <f>tbl_PEDIDOS[[#This Row],[CANTIDAD]]*tbl_PEDIDOS[[#This Row],[Precio Unit]]</f>
        <v>23155.199999999997</v>
      </c>
    </row>
    <row r="391" spans="1:11" x14ac:dyDescent="0.25">
      <c r="A391" s="6">
        <v>390</v>
      </c>
      <c r="B391" t="s">
        <v>52</v>
      </c>
      <c r="C391" t="s">
        <v>5</v>
      </c>
      <c r="D391" s="14">
        <v>43600</v>
      </c>
      <c r="E391" s="6">
        <v>36</v>
      </c>
      <c r="F391" t="str">
        <f>VLOOKUP(tbl_PEDIDOS[[#This Row],[id_CLIENTE]],tbl_CLIENTES[],3,0)</f>
        <v>Chile</v>
      </c>
      <c r="G391">
        <f>YEAR(tbl_PEDIDOS[[#This Row],[FECHA]])</f>
        <v>2019</v>
      </c>
      <c r="H391" t="str">
        <f>tbl_PEDIDOS[[#This Row],[id_PAIS]]&amp;tbl_PEDIDOS[[#This Row],[id_AÑO]]</f>
        <v>Chile2019</v>
      </c>
      <c r="I391" s="19">
        <f>VLOOKUP(tbl_PEDIDOS[[#This Row],[id_PAIS_AÑO]],tbl_DESCUENTOS[],4,0)</f>
        <v>0.26</v>
      </c>
      <c r="J391" s="28">
        <f>VLOOKUP(tbl_PEDIDOS[[#This Row],[id_PRODUCTO]],tbl_PRODUCTOS[],3,0)*(1-VLOOKUP(tbl_PEDIDOS[[#This Row],[id_PAIS_AÑO]],tbl_DESCUENTOS[],4,0))</f>
        <v>562.4</v>
      </c>
      <c r="K391" s="28">
        <f>tbl_PEDIDOS[[#This Row],[CANTIDAD]]*tbl_PEDIDOS[[#This Row],[Precio Unit]]</f>
        <v>20246.399999999998</v>
      </c>
    </row>
    <row r="392" spans="1:11" x14ac:dyDescent="0.25">
      <c r="A392" s="6">
        <v>391</v>
      </c>
      <c r="B392" t="s">
        <v>52</v>
      </c>
      <c r="C392" t="s">
        <v>6</v>
      </c>
      <c r="D392" s="14">
        <v>43600</v>
      </c>
      <c r="E392" s="6">
        <v>24</v>
      </c>
      <c r="F392" t="str">
        <f>VLOOKUP(tbl_PEDIDOS[[#This Row],[id_CLIENTE]],tbl_CLIENTES[],3,0)</f>
        <v>Chile</v>
      </c>
      <c r="G392">
        <f>YEAR(tbl_PEDIDOS[[#This Row],[FECHA]])</f>
        <v>2019</v>
      </c>
      <c r="H392" t="str">
        <f>tbl_PEDIDOS[[#This Row],[id_PAIS]]&amp;tbl_PEDIDOS[[#This Row],[id_AÑO]]</f>
        <v>Chile2019</v>
      </c>
      <c r="I392" s="19">
        <f>VLOOKUP(tbl_PEDIDOS[[#This Row],[id_PAIS_AÑO]],tbl_DESCUENTOS[],4,0)</f>
        <v>0.26</v>
      </c>
      <c r="J392" s="28">
        <f>VLOOKUP(tbl_PEDIDOS[[#This Row],[id_PRODUCTO]],tbl_PRODUCTOS[],3,0)*(1-VLOOKUP(tbl_PEDIDOS[[#This Row],[id_PAIS_AÑO]],tbl_DESCUENTOS[],4,0))</f>
        <v>621.6</v>
      </c>
      <c r="K392" s="28">
        <f>tbl_PEDIDOS[[#This Row],[CANTIDAD]]*tbl_PEDIDOS[[#This Row],[Precio Unit]]</f>
        <v>14918.400000000001</v>
      </c>
    </row>
    <row r="393" spans="1:11" x14ac:dyDescent="0.25">
      <c r="A393" s="6">
        <v>392</v>
      </c>
      <c r="B393" t="s">
        <v>52</v>
      </c>
      <c r="C393" t="s">
        <v>7</v>
      </c>
      <c r="D393" s="14">
        <v>43600</v>
      </c>
      <c r="E393" s="6">
        <v>18</v>
      </c>
      <c r="F393" t="str">
        <f>VLOOKUP(tbl_PEDIDOS[[#This Row],[id_CLIENTE]],tbl_CLIENTES[],3,0)</f>
        <v>Chile</v>
      </c>
      <c r="G393">
        <f>YEAR(tbl_PEDIDOS[[#This Row],[FECHA]])</f>
        <v>2019</v>
      </c>
      <c r="H393" t="str">
        <f>tbl_PEDIDOS[[#This Row],[id_PAIS]]&amp;tbl_PEDIDOS[[#This Row],[id_AÑO]]</f>
        <v>Chile2019</v>
      </c>
      <c r="I393" s="19">
        <f>VLOOKUP(tbl_PEDIDOS[[#This Row],[id_PAIS_AÑO]],tbl_DESCUENTOS[],4,0)</f>
        <v>0.26</v>
      </c>
      <c r="J393" s="28">
        <f>VLOOKUP(tbl_PEDIDOS[[#This Row],[id_PRODUCTO]],tbl_PRODUCTOS[],3,0)*(1-VLOOKUP(tbl_PEDIDOS[[#This Row],[id_PAIS_AÑO]],tbl_DESCUENTOS[],4,0))</f>
        <v>562.4</v>
      </c>
      <c r="K393" s="28">
        <f>tbl_PEDIDOS[[#This Row],[CANTIDAD]]*tbl_PEDIDOS[[#This Row],[Precio Unit]]</f>
        <v>10123.199999999999</v>
      </c>
    </row>
    <row r="394" spans="1:11" x14ac:dyDescent="0.25">
      <c r="A394" s="6">
        <v>393</v>
      </c>
      <c r="B394" t="s">
        <v>52</v>
      </c>
      <c r="C394" t="s">
        <v>3</v>
      </c>
      <c r="D394" s="14">
        <v>43600</v>
      </c>
      <c r="E394" s="6">
        <v>12</v>
      </c>
      <c r="F394" t="str">
        <f>VLOOKUP(tbl_PEDIDOS[[#This Row],[id_CLIENTE]],tbl_CLIENTES[],3,0)</f>
        <v>Chile</v>
      </c>
      <c r="G394">
        <f>YEAR(tbl_PEDIDOS[[#This Row],[FECHA]])</f>
        <v>2019</v>
      </c>
      <c r="H394" t="str">
        <f>tbl_PEDIDOS[[#This Row],[id_PAIS]]&amp;tbl_PEDIDOS[[#This Row],[id_AÑO]]</f>
        <v>Chile2019</v>
      </c>
      <c r="I394" s="19">
        <f>VLOOKUP(tbl_PEDIDOS[[#This Row],[id_PAIS_AÑO]],tbl_DESCUENTOS[],4,0)</f>
        <v>0.26</v>
      </c>
      <c r="J394" s="28">
        <f>VLOOKUP(tbl_PEDIDOS[[#This Row],[id_PRODUCTO]],tbl_PRODUCTOS[],3,0)*(1-VLOOKUP(tbl_PEDIDOS[[#This Row],[id_PAIS_AÑO]],tbl_DESCUENTOS[],4,0))</f>
        <v>555</v>
      </c>
      <c r="K394" s="28">
        <f>tbl_PEDIDOS[[#This Row],[CANTIDAD]]*tbl_PEDIDOS[[#This Row],[Precio Unit]]</f>
        <v>6660</v>
      </c>
    </row>
    <row r="395" spans="1:11" x14ac:dyDescent="0.25">
      <c r="A395" s="6">
        <v>394</v>
      </c>
      <c r="B395" t="s">
        <v>53</v>
      </c>
      <c r="C395" t="s">
        <v>46</v>
      </c>
      <c r="D395" s="14">
        <v>43600</v>
      </c>
      <c r="E395" s="6">
        <v>24</v>
      </c>
      <c r="F395" t="str">
        <f>VLOOKUP(tbl_PEDIDOS[[#This Row],[id_CLIENTE]],tbl_CLIENTES[],3,0)</f>
        <v>Uruguay</v>
      </c>
      <c r="G395">
        <f>YEAR(tbl_PEDIDOS[[#This Row],[FECHA]])</f>
        <v>2019</v>
      </c>
      <c r="H395" t="str">
        <f>tbl_PEDIDOS[[#This Row],[id_PAIS]]&amp;tbl_PEDIDOS[[#This Row],[id_AÑO]]</f>
        <v>Uruguay2019</v>
      </c>
      <c r="I395" s="19">
        <f>VLOOKUP(tbl_PEDIDOS[[#This Row],[id_PAIS_AÑO]],tbl_DESCUENTOS[],4,0)</f>
        <v>0.04</v>
      </c>
      <c r="J395" s="28">
        <f>VLOOKUP(tbl_PEDIDOS[[#This Row],[id_PRODUCTO]],tbl_PRODUCTOS[],3,0)*(1-VLOOKUP(tbl_PEDIDOS[[#This Row],[id_PAIS_AÑO]],tbl_DESCUENTOS[],4,0))</f>
        <v>652.79999999999995</v>
      </c>
      <c r="K395" s="28">
        <f>tbl_PEDIDOS[[#This Row],[CANTIDAD]]*tbl_PEDIDOS[[#This Row],[Precio Unit]]</f>
        <v>15667.199999999999</v>
      </c>
    </row>
    <row r="396" spans="1:11" x14ac:dyDescent="0.25">
      <c r="A396" s="6">
        <v>395</v>
      </c>
      <c r="B396" t="s">
        <v>54</v>
      </c>
      <c r="C396" t="s">
        <v>46</v>
      </c>
      <c r="D396" s="14">
        <v>43600</v>
      </c>
      <c r="E396" s="6">
        <v>24</v>
      </c>
      <c r="F396" t="str">
        <f>VLOOKUP(tbl_PEDIDOS[[#This Row],[id_CLIENTE]],tbl_CLIENTES[],3,0)</f>
        <v>Perú</v>
      </c>
      <c r="G396">
        <f>YEAR(tbl_PEDIDOS[[#This Row],[FECHA]])</f>
        <v>2019</v>
      </c>
      <c r="H396" t="str">
        <f>tbl_PEDIDOS[[#This Row],[id_PAIS]]&amp;tbl_PEDIDOS[[#This Row],[id_AÑO]]</f>
        <v>Perú2019</v>
      </c>
      <c r="I396" s="19">
        <f>VLOOKUP(tbl_PEDIDOS[[#This Row],[id_PAIS_AÑO]],tbl_DESCUENTOS[],4,0)</f>
        <v>0.15</v>
      </c>
      <c r="J396" s="28">
        <f>VLOOKUP(tbl_PEDIDOS[[#This Row],[id_PRODUCTO]],tbl_PRODUCTOS[],3,0)*(1-VLOOKUP(tbl_PEDIDOS[[#This Row],[id_PAIS_AÑO]],tbl_DESCUENTOS[],4,0))</f>
        <v>578</v>
      </c>
      <c r="K396" s="28">
        <f>tbl_PEDIDOS[[#This Row],[CANTIDAD]]*tbl_PEDIDOS[[#This Row],[Precio Unit]]</f>
        <v>13872</v>
      </c>
    </row>
    <row r="397" spans="1:11" x14ac:dyDescent="0.25">
      <c r="A397" s="6">
        <v>396</v>
      </c>
      <c r="B397" t="s">
        <v>51</v>
      </c>
      <c r="C397" t="s">
        <v>4</v>
      </c>
      <c r="D397" s="14">
        <v>43600</v>
      </c>
      <c r="E397" s="6">
        <v>24</v>
      </c>
      <c r="F397" t="str">
        <f>VLOOKUP(tbl_PEDIDOS[[#This Row],[id_CLIENTE]],tbl_CLIENTES[],3,0)</f>
        <v>Colombia</v>
      </c>
      <c r="G397">
        <f>YEAR(tbl_PEDIDOS[[#This Row],[FECHA]])</f>
        <v>2019</v>
      </c>
      <c r="H397" t="str">
        <f>tbl_PEDIDOS[[#This Row],[id_PAIS]]&amp;tbl_PEDIDOS[[#This Row],[id_AÑO]]</f>
        <v>Colombia2019</v>
      </c>
      <c r="I397" s="19">
        <f>VLOOKUP(tbl_PEDIDOS[[#This Row],[id_PAIS_AÑO]],tbl_DESCUENTOS[],4,0)</f>
        <v>0.05</v>
      </c>
      <c r="J397" s="28">
        <f>VLOOKUP(tbl_PEDIDOS[[#This Row],[id_PRODUCTO]],tbl_PRODUCTOS[],3,0)*(1-VLOOKUP(tbl_PEDIDOS[[#This Row],[id_PAIS_AÑO]],tbl_DESCUENTOS[],4,0))</f>
        <v>931</v>
      </c>
      <c r="K397" s="28">
        <f>tbl_PEDIDOS[[#This Row],[CANTIDAD]]*tbl_PEDIDOS[[#This Row],[Precio Unit]]</f>
        <v>22344</v>
      </c>
    </row>
    <row r="398" spans="1:11" x14ac:dyDescent="0.25">
      <c r="A398" s="6">
        <v>397</v>
      </c>
      <c r="B398" t="s">
        <v>51</v>
      </c>
      <c r="C398" t="s">
        <v>6</v>
      </c>
      <c r="D398" s="14">
        <v>43600</v>
      </c>
      <c r="E398" s="6">
        <v>36</v>
      </c>
      <c r="F398" t="str">
        <f>VLOOKUP(tbl_PEDIDOS[[#This Row],[id_CLIENTE]],tbl_CLIENTES[],3,0)</f>
        <v>Colombia</v>
      </c>
      <c r="G398">
        <f>YEAR(tbl_PEDIDOS[[#This Row],[FECHA]])</f>
        <v>2019</v>
      </c>
      <c r="H398" t="str">
        <f>tbl_PEDIDOS[[#This Row],[id_PAIS]]&amp;tbl_PEDIDOS[[#This Row],[id_AÑO]]</f>
        <v>Colombia2019</v>
      </c>
      <c r="I398" s="19">
        <f>VLOOKUP(tbl_PEDIDOS[[#This Row],[id_PAIS_AÑO]],tbl_DESCUENTOS[],4,0)</f>
        <v>0.05</v>
      </c>
      <c r="J398" s="28">
        <f>VLOOKUP(tbl_PEDIDOS[[#This Row],[id_PRODUCTO]],tbl_PRODUCTOS[],3,0)*(1-VLOOKUP(tbl_PEDIDOS[[#This Row],[id_PAIS_AÑO]],tbl_DESCUENTOS[],4,0))</f>
        <v>798</v>
      </c>
      <c r="K398" s="28">
        <f>tbl_PEDIDOS[[#This Row],[CANTIDAD]]*tbl_PEDIDOS[[#This Row],[Precio Unit]]</f>
        <v>28728</v>
      </c>
    </row>
    <row r="399" spans="1:11" x14ac:dyDescent="0.25">
      <c r="A399" s="6">
        <v>398</v>
      </c>
      <c r="B399" t="s">
        <v>53</v>
      </c>
      <c r="C399" t="s">
        <v>3</v>
      </c>
      <c r="D399" s="14">
        <v>43600</v>
      </c>
      <c r="E399" s="6">
        <v>36</v>
      </c>
      <c r="F399" t="str">
        <f>VLOOKUP(tbl_PEDIDOS[[#This Row],[id_CLIENTE]],tbl_CLIENTES[],3,0)</f>
        <v>Uruguay</v>
      </c>
      <c r="G399">
        <f>YEAR(tbl_PEDIDOS[[#This Row],[FECHA]])</f>
        <v>2019</v>
      </c>
      <c r="H399" t="str">
        <f>tbl_PEDIDOS[[#This Row],[id_PAIS]]&amp;tbl_PEDIDOS[[#This Row],[id_AÑO]]</f>
        <v>Uruguay2019</v>
      </c>
      <c r="I399" s="19">
        <f>VLOOKUP(tbl_PEDIDOS[[#This Row],[id_PAIS_AÑO]],tbl_DESCUENTOS[],4,0)</f>
        <v>0.04</v>
      </c>
      <c r="J399" s="28">
        <f>VLOOKUP(tbl_PEDIDOS[[#This Row],[id_PRODUCTO]],tbl_PRODUCTOS[],3,0)*(1-VLOOKUP(tbl_PEDIDOS[[#This Row],[id_PAIS_AÑO]],tbl_DESCUENTOS[],4,0))</f>
        <v>720</v>
      </c>
      <c r="K399" s="28">
        <f>tbl_PEDIDOS[[#This Row],[CANTIDAD]]*tbl_PEDIDOS[[#This Row],[Precio Unit]]</f>
        <v>25920</v>
      </c>
    </row>
    <row r="400" spans="1:11" x14ac:dyDescent="0.25">
      <c r="A400" s="6">
        <v>399</v>
      </c>
      <c r="B400" t="s">
        <v>53</v>
      </c>
      <c r="C400" t="s">
        <v>4</v>
      </c>
      <c r="D400" s="14">
        <v>43600</v>
      </c>
      <c r="E400" s="6">
        <v>24</v>
      </c>
      <c r="F400" t="str">
        <f>VLOOKUP(tbl_PEDIDOS[[#This Row],[id_CLIENTE]],tbl_CLIENTES[],3,0)</f>
        <v>Uruguay</v>
      </c>
      <c r="G400">
        <f>YEAR(tbl_PEDIDOS[[#This Row],[FECHA]])</f>
        <v>2019</v>
      </c>
      <c r="H400" t="str">
        <f>tbl_PEDIDOS[[#This Row],[id_PAIS]]&amp;tbl_PEDIDOS[[#This Row],[id_AÑO]]</f>
        <v>Uruguay2019</v>
      </c>
      <c r="I400" s="19">
        <f>VLOOKUP(tbl_PEDIDOS[[#This Row],[id_PAIS_AÑO]],tbl_DESCUENTOS[],4,0)</f>
        <v>0.04</v>
      </c>
      <c r="J400" s="28">
        <f>VLOOKUP(tbl_PEDIDOS[[#This Row],[id_PRODUCTO]],tbl_PRODUCTOS[],3,0)*(1-VLOOKUP(tbl_PEDIDOS[[#This Row],[id_PAIS_AÑO]],tbl_DESCUENTOS[],4,0))</f>
        <v>940.8</v>
      </c>
      <c r="K400" s="28">
        <f>tbl_PEDIDOS[[#This Row],[CANTIDAD]]*tbl_PEDIDOS[[#This Row],[Precio Unit]]</f>
        <v>22579.199999999997</v>
      </c>
    </row>
    <row r="401" spans="1:11" x14ac:dyDescent="0.25">
      <c r="A401" s="6">
        <v>400</v>
      </c>
      <c r="B401" t="s">
        <v>54</v>
      </c>
      <c r="C401" t="s">
        <v>44</v>
      </c>
      <c r="D401" s="14">
        <v>43600</v>
      </c>
      <c r="E401" s="6">
        <v>18</v>
      </c>
      <c r="F401" t="str">
        <f>VLOOKUP(tbl_PEDIDOS[[#This Row],[id_CLIENTE]],tbl_CLIENTES[],3,0)</f>
        <v>Perú</v>
      </c>
      <c r="G401">
        <f>YEAR(tbl_PEDIDOS[[#This Row],[FECHA]])</f>
        <v>2019</v>
      </c>
      <c r="H401" t="str">
        <f>tbl_PEDIDOS[[#This Row],[id_PAIS]]&amp;tbl_PEDIDOS[[#This Row],[id_AÑO]]</f>
        <v>Perú2019</v>
      </c>
      <c r="I401" s="19">
        <f>VLOOKUP(tbl_PEDIDOS[[#This Row],[id_PAIS_AÑO]],tbl_DESCUENTOS[],4,0)</f>
        <v>0.15</v>
      </c>
      <c r="J401" s="28">
        <f>VLOOKUP(tbl_PEDIDOS[[#This Row],[id_PRODUCTO]],tbl_PRODUCTOS[],3,0)*(1-VLOOKUP(tbl_PEDIDOS[[#This Row],[id_PAIS_AÑO]],tbl_DESCUENTOS[],4,0))</f>
        <v>569.5</v>
      </c>
      <c r="K401" s="28">
        <f>tbl_PEDIDOS[[#This Row],[CANTIDAD]]*tbl_PEDIDOS[[#This Row],[Precio Unit]]</f>
        <v>10251</v>
      </c>
    </row>
    <row r="402" spans="1:11" x14ac:dyDescent="0.25">
      <c r="A402" s="6">
        <v>401</v>
      </c>
      <c r="B402" t="s">
        <v>54</v>
      </c>
      <c r="C402" t="s">
        <v>5</v>
      </c>
      <c r="D402" s="14">
        <v>43600</v>
      </c>
      <c r="E402" s="6">
        <v>12</v>
      </c>
      <c r="F402" t="str">
        <f>VLOOKUP(tbl_PEDIDOS[[#This Row],[id_CLIENTE]],tbl_CLIENTES[],3,0)</f>
        <v>Perú</v>
      </c>
      <c r="G402">
        <f>YEAR(tbl_PEDIDOS[[#This Row],[FECHA]])</f>
        <v>2019</v>
      </c>
      <c r="H402" t="str">
        <f>tbl_PEDIDOS[[#This Row],[id_PAIS]]&amp;tbl_PEDIDOS[[#This Row],[id_AÑO]]</f>
        <v>Perú2019</v>
      </c>
      <c r="I402" s="19">
        <f>VLOOKUP(tbl_PEDIDOS[[#This Row],[id_PAIS_AÑO]],tbl_DESCUENTOS[],4,0)</f>
        <v>0.15</v>
      </c>
      <c r="J402" s="28">
        <f>VLOOKUP(tbl_PEDIDOS[[#This Row],[id_PRODUCTO]],tbl_PRODUCTOS[],3,0)*(1-VLOOKUP(tbl_PEDIDOS[[#This Row],[id_PAIS_AÑO]],tbl_DESCUENTOS[],4,0))</f>
        <v>646</v>
      </c>
      <c r="K402" s="28">
        <f>tbl_PEDIDOS[[#This Row],[CANTIDAD]]*tbl_PEDIDOS[[#This Row],[Precio Unit]]</f>
        <v>7752</v>
      </c>
    </row>
    <row r="403" spans="1:11" x14ac:dyDescent="0.25">
      <c r="A403" s="6">
        <v>402</v>
      </c>
      <c r="B403" t="s">
        <v>55</v>
      </c>
      <c r="C403" t="s">
        <v>3</v>
      </c>
      <c r="D403" s="14">
        <v>43600</v>
      </c>
      <c r="E403" s="6">
        <v>18</v>
      </c>
      <c r="F403" t="str">
        <f>VLOOKUP(tbl_PEDIDOS[[#This Row],[id_CLIENTE]],tbl_CLIENTES[],3,0)</f>
        <v>Ecuador</v>
      </c>
      <c r="G403">
        <f>YEAR(tbl_PEDIDOS[[#This Row],[FECHA]])</f>
        <v>2019</v>
      </c>
      <c r="H403" t="str">
        <f>tbl_PEDIDOS[[#This Row],[id_PAIS]]&amp;tbl_PEDIDOS[[#This Row],[id_AÑO]]</f>
        <v>Ecuador2019</v>
      </c>
      <c r="I403" s="19">
        <f>VLOOKUP(tbl_PEDIDOS[[#This Row],[id_PAIS_AÑO]],tbl_DESCUENTOS[],4,0)</f>
        <v>0.28000000000000003</v>
      </c>
      <c r="J403" s="28">
        <f>VLOOKUP(tbl_PEDIDOS[[#This Row],[id_PRODUCTO]],tbl_PRODUCTOS[],3,0)*(1-VLOOKUP(tbl_PEDIDOS[[#This Row],[id_PAIS_AÑO]],tbl_DESCUENTOS[],4,0))</f>
        <v>540</v>
      </c>
      <c r="K403" s="28">
        <f>tbl_PEDIDOS[[#This Row],[CANTIDAD]]*tbl_PEDIDOS[[#This Row],[Precio Unit]]</f>
        <v>9720</v>
      </c>
    </row>
    <row r="404" spans="1:11" x14ac:dyDescent="0.25">
      <c r="A404" s="6">
        <v>403</v>
      </c>
      <c r="B404" t="s">
        <v>56</v>
      </c>
      <c r="C404" t="s">
        <v>4</v>
      </c>
      <c r="D404" s="14">
        <v>43600</v>
      </c>
      <c r="E404" s="6">
        <v>24</v>
      </c>
      <c r="F404" t="str">
        <f>VLOOKUP(tbl_PEDIDOS[[#This Row],[id_CLIENTE]],tbl_CLIENTES[],3,0)</f>
        <v>Argentina</v>
      </c>
      <c r="G404">
        <f>YEAR(tbl_PEDIDOS[[#This Row],[FECHA]])</f>
        <v>2019</v>
      </c>
      <c r="H404" t="str">
        <f>tbl_PEDIDOS[[#This Row],[id_PAIS]]&amp;tbl_PEDIDOS[[#This Row],[id_AÑO]]</f>
        <v>Argentina2019</v>
      </c>
      <c r="I404" s="19">
        <f>VLOOKUP(tbl_PEDIDOS[[#This Row],[id_PAIS_AÑO]],tbl_DESCUENTOS[],4,0)</f>
        <v>0.38</v>
      </c>
      <c r="J404" s="28">
        <f>VLOOKUP(tbl_PEDIDOS[[#This Row],[id_PRODUCTO]],tbl_PRODUCTOS[],3,0)*(1-VLOOKUP(tbl_PEDIDOS[[#This Row],[id_PAIS_AÑO]],tbl_DESCUENTOS[],4,0))</f>
        <v>607.6</v>
      </c>
      <c r="K404" s="28">
        <f>tbl_PEDIDOS[[#This Row],[CANTIDAD]]*tbl_PEDIDOS[[#This Row],[Precio Unit]]</f>
        <v>14582.400000000001</v>
      </c>
    </row>
    <row r="405" spans="1:11" x14ac:dyDescent="0.25">
      <c r="A405" s="6">
        <v>404</v>
      </c>
      <c r="B405" t="s">
        <v>57</v>
      </c>
      <c r="C405" t="s">
        <v>44</v>
      </c>
      <c r="D405" s="14">
        <v>43600</v>
      </c>
      <c r="E405" s="6">
        <v>12</v>
      </c>
      <c r="F405" t="str">
        <f>VLOOKUP(tbl_PEDIDOS[[#This Row],[id_CLIENTE]],tbl_CLIENTES[],3,0)</f>
        <v>Colombia</v>
      </c>
      <c r="G405">
        <f>YEAR(tbl_PEDIDOS[[#This Row],[FECHA]])</f>
        <v>2019</v>
      </c>
      <c r="H405" t="str">
        <f>tbl_PEDIDOS[[#This Row],[id_PAIS]]&amp;tbl_PEDIDOS[[#This Row],[id_AÑO]]</f>
        <v>Colombia2019</v>
      </c>
      <c r="I405" s="19">
        <f>VLOOKUP(tbl_PEDIDOS[[#This Row],[id_PAIS_AÑO]],tbl_DESCUENTOS[],4,0)</f>
        <v>0.05</v>
      </c>
      <c r="J405" s="28">
        <f>VLOOKUP(tbl_PEDIDOS[[#This Row],[id_PRODUCTO]],tbl_PRODUCTOS[],3,0)*(1-VLOOKUP(tbl_PEDIDOS[[#This Row],[id_PAIS_AÑO]],tbl_DESCUENTOS[],4,0))</f>
        <v>636.5</v>
      </c>
      <c r="K405" s="28">
        <f>tbl_PEDIDOS[[#This Row],[CANTIDAD]]*tbl_PEDIDOS[[#This Row],[Precio Unit]]</f>
        <v>7638</v>
      </c>
    </row>
    <row r="406" spans="1:11" x14ac:dyDescent="0.25">
      <c r="A406" s="6">
        <v>405</v>
      </c>
      <c r="B406" t="s">
        <v>58</v>
      </c>
      <c r="C406" t="s">
        <v>5</v>
      </c>
      <c r="D406" s="14">
        <v>43600</v>
      </c>
      <c r="E406" s="6">
        <v>24</v>
      </c>
      <c r="F406" t="str">
        <f>VLOOKUP(tbl_PEDIDOS[[#This Row],[id_CLIENTE]],tbl_CLIENTES[],3,0)</f>
        <v>Chile</v>
      </c>
      <c r="G406">
        <f>YEAR(tbl_PEDIDOS[[#This Row],[FECHA]])</f>
        <v>2019</v>
      </c>
      <c r="H406" t="str">
        <f>tbl_PEDIDOS[[#This Row],[id_PAIS]]&amp;tbl_PEDIDOS[[#This Row],[id_AÑO]]</f>
        <v>Chile2019</v>
      </c>
      <c r="I406" s="19">
        <f>VLOOKUP(tbl_PEDIDOS[[#This Row],[id_PAIS_AÑO]],tbl_DESCUENTOS[],4,0)</f>
        <v>0.26</v>
      </c>
      <c r="J406" s="28">
        <f>VLOOKUP(tbl_PEDIDOS[[#This Row],[id_PRODUCTO]],tbl_PRODUCTOS[],3,0)*(1-VLOOKUP(tbl_PEDIDOS[[#This Row],[id_PAIS_AÑO]],tbl_DESCUENTOS[],4,0))</f>
        <v>562.4</v>
      </c>
      <c r="K406" s="28">
        <f>tbl_PEDIDOS[[#This Row],[CANTIDAD]]*tbl_PEDIDOS[[#This Row],[Precio Unit]]</f>
        <v>13497.599999999999</v>
      </c>
    </row>
    <row r="407" spans="1:11" x14ac:dyDescent="0.25">
      <c r="A407" s="6">
        <v>406</v>
      </c>
      <c r="B407" t="s">
        <v>58</v>
      </c>
      <c r="C407" t="s">
        <v>6</v>
      </c>
      <c r="D407" s="14">
        <v>43600</v>
      </c>
      <c r="E407" s="6">
        <v>24</v>
      </c>
      <c r="F407" t="str">
        <f>VLOOKUP(tbl_PEDIDOS[[#This Row],[id_CLIENTE]],tbl_CLIENTES[],3,0)</f>
        <v>Chile</v>
      </c>
      <c r="G407">
        <f>YEAR(tbl_PEDIDOS[[#This Row],[FECHA]])</f>
        <v>2019</v>
      </c>
      <c r="H407" t="str">
        <f>tbl_PEDIDOS[[#This Row],[id_PAIS]]&amp;tbl_PEDIDOS[[#This Row],[id_AÑO]]</f>
        <v>Chile2019</v>
      </c>
      <c r="I407" s="19">
        <f>VLOOKUP(tbl_PEDIDOS[[#This Row],[id_PAIS_AÑO]],tbl_DESCUENTOS[],4,0)</f>
        <v>0.26</v>
      </c>
      <c r="J407" s="28">
        <f>VLOOKUP(tbl_PEDIDOS[[#This Row],[id_PRODUCTO]],tbl_PRODUCTOS[],3,0)*(1-VLOOKUP(tbl_PEDIDOS[[#This Row],[id_PAIS_AÑO]],tbl_DESCUENTOS[],4,0))</f>
        <v>621.6</v>
      </c>
      <c r="K407" s="28">
        <f>tbl_PEDIDOS[[#This Row],[CANTIDAD]]*tbl_PEDIDOS[[#This Row],[Precio Unit]]</f>
        <v>14918.400000000001</v>
      </c>
    </row>
    <row r="408" spans="1:11" x14ac:dyDescent="0.25">
      <c r="A408" s="6">
        <v>407</v>
      </c>
      <c r="B408" t="s">
        <v>53</v>
      </c>
      <c r="C408" t="s">
        <v>45</v>
      </c>
      <c r="D408" s="14">
        <v>43600</v>
      </c>
      <c r="E408" s="6">
        <v>36</v>
      </c>
      <c r="F408" t="str">
        <f>VLOOKUP(tbl_PEDIDOS[[#This Row],[id_CLIENTE]],tbl_CLIENTES[],3,0)</f>
        <v>Uruguay</v>
      </c>
      <c r="G408">
        <f>YEAR(tbl_PEDIDOS[[#This Row],[FECHA]])</f>
        <v>2019</v>
      </c>
      <c r="H408" t="str">
        <f>tbl_PEDIDOS[[#This Row],[id_PAIS]]&amp;tbl_PEDIDOS[[#This Row],[id_AÑO]]</f>
        <v>Uruguay2019</v>
      </c>
      <c r="I408" s="19">
        <f>VLOOKUP(tbl_PEDIDOS[[#This Row],[id_PAIS_AÑO]],tbl_DESCUENTOS[],4,0)</f>
        <v>0.04</v>
      </c>
      <c r="J408" s="28">
        <f>VLOOKUP(tbl_PEDIDOS[[#This Row],[id_PRODUCTO]],tbl_PRODUCTOS[],3,0)*(1-VLOOKUP(tbl_PEDIDOS[[#This Row],[id_PAIS_AÑO]],tbl_DESCUENTOS[],4,0))</f>
        <v>835.19999999999993</v>
      </c>
      <c r="K408" s="28">
        <f>tbl_PEDIDOS[[#This Row],[CANTIDAD]]*tbl_PEDIDOS[[#This Row],[Precio Unit]]</f>
        <v>30067.199999999997</v>
      </c>
    </row>
    <row r="409" spans="1:11" x14ac:dyDescent="0.25">
      <c r="A409" s="6">
        <v>408</v>
      </c>
      <c r="B409" t="s">
        <v>54</v>
      </c>
      <c r="C409" t="s">
        <v>46</v>
      </c>
      <c r="D409" s="14">
        <v>43631</v>
      </c>
      <c r="E409" s="6">
        <v>24</v>
      </c>
      <c r="F409" t="str">
        <f>VLOOKUP(tbl_PEDIDOS[[#This Row],[id_CLIENTE]],tbl_CLIENTES[],3,0)</f>
        <v>Perú</v>
      </c>
      <c r="G409">
        <f>YEAR(tbl_PEDIDOS[[#This Row],[FECHA]])</f>
        <v>2019</v>
      </c>
      <c r="H409" t="str">
        <f>tbl_PEDIDOS[[#This Row],[id_PAIS]]&amp;tbl_PEDIDOS[[#This Row],[id_AÑO]]</f>
        <v>Perú2019</v>
      </c>
      <c r="I409" s="19">
        <f>VLOOKUP(tbl_PEDIDOS[[#This Row],[id_PAIS_AÑO]],tbl_DESCUENTOS[],4,0)</f>
        <v>0.15</v>
      </c>
      <c r="J409" s="28">
        <f>VLOOKUP(tbl_PEDIDOS[[#This Row],[id_PRODUCTO]],tbl_PRODUCTOS[],3,0)*(1-VLOOKUP(tbl_PEDIDOS[[#This Row],[id_PAIS_AÑO]],tbl_DESCUENTOS[],4,0))</f>
        <v>578</v>
      </c>
      <c r="K409" s="28">
        <f>tbl_PEDIDOS[[#This Row],[CANTIDAD]]*tbl_PEDIDOS[[#This Row],[Precio Unit]]</f>
        <v>13872</v>
      </c>
    </row>
    <row r="410" spans="1:11" x14ac:dyDescent="0.25">
      <c r="A410" s="6">
        <v>409</v>
      </c>
      <c r="B410" t="s">
        <v>55</v>
      </c>
      <c r="C410" t="s">
        <v>6</v>
      </c>
      <c r="D410" s="14">
        <v>43631</v>
      </c>
      <c r="E410" s="6">
        <v>18</v>
      </c>
      <c r="F410" t="str">
        <f>VLOOKUP(tbl_PEDIDOS[[#This Row],[id_CLIENTE]],tbl_CLIENTES[],3,0)</f>
        <v>Ecuador</v>
      </c>
      <c r="G410">
        <f>YEAR(tbl_PEDIDOS[[#This Row],[FECHA]])</f>
        <v>2019</v>
      </c>
      <c r="H410" t="str">
        <f>tbl_PEDIDOS[[#This Row],[id_PAIS]]&amp;tbl_PEDIDOS[[#This Row],[id_AÑO]]</f>
        <v>Ecuador2019</v>
      </c>
      <c r="I410" s="19">
        <f>VLOOKUP(tbl_PEDIDOS[[#This Row],[id_PAIS_AÑO]],tbl_DESCUENTOS[],4,0)</f>
        <v>0.28000000000000003</v>
      </c>
      <c r="J410" s="28">
        <f>VLOOKUP(tbl_PEDIDOS[[#This Row],[id_PRODUCTO]],tbl_PRODUCTOS[],3,0)*(1-VLOOKUP(tbl_PEDIDOS[[#This Row],[id_PAIS_AÑO]],tbl_DESCUENTOS[],4,0))</f>
        <v>604.79999999999995</v>
      </c>
      <c r="K410" s="28">
        <f>tbl_PEDIDOS[[#This Row],[CANTIDAD]]*tbl_PEDIDOS[[#This Row],[Precio Unit]]</f>
        <v>10886.4</v>
      </c>
    </row>
    <row r="411" spans="1:11" x14ac:dyDescent="0.25">
      <c r="A411" s="6">
        <v>410</v>
      </c>
      <c r="B411" t="s">
        <v>56</v>
      </c>
      <c r="C411" t="s">
        <v>46</v>
      </c>
      <c r="D411" s="14">
        <v>43631</v>
      </c>
      <c r="E411" s="6">
        <v>12</v>
      </c>
      <c r="F411" t="str">
        <f>VLOOKUP(tbl_PEDIDOS[[#This Row],[id_CLIENTE]],tbl_CLIENTES[],3,0)</f>
        <v>Argentina</v>
      </c>
      <c r="G411">
        <f>YEAR(tbl_PEDIDOS[[#This Row],[FECHA]])</f>
        <v>2019</v>
      </c>
      <c r="H411" t="str">
        <f>tbl_PEDIDOS[[#This Row],[id_PAIS]]&amp;tbl_PEDIDOS[[#This Row],[id_AÑO]]</f>
        <v>Argentina2019</v>
      </c>
      <c r="I411" s="19">
        <f>VLOOKUP(tbl_PEDIDOS[[#This Row],[id_PAIS_AÑO]],tbl_DESCUENTOS[],4,0)</f>
        <v>0.38</v>
      </c>
      <c r="J411" s="28">
        <f>VLOOKUP(tbl_PEDIDOS[[#This Row],[id_PRODUCTO]],tbl_PRODUCTOS[],3,0)*(1-VLOOKUP(tbl_PEDIDOS[[#This Row],[id_PAIS_AÑO]],tbl_DESCUENTOS[],4,0))</f>
        <v>421.6</v>
      </c>
      <c r="K411" s="28">
        <f>tbl_PEDIDOS[[#This Row],[CANTIDAD]]*tbl_PEDIDOS[[#This Row],[Precio Unit]]</f>
        <v>5059.2000000000007</v>
      </c>
    </row>
    <row r="412" spans="1:11" x14ac:dyDescent="0.25">
      <c r="A412" s="6">
        <v>411</v>
      </c>
      <c r="B412" t="s">
        <v>57</v>
      </c>
      <c r="C412" t="s">
        <v>6</v>
      </c>
      <c r="D412" s="14">
        <v>43631</v>
      </c>
      <c r="E412" s="6">
        <v>24</v>
      </c>
      <c r="F412" t="str">
        <f>VLOOKUP(tbl_PEDIDOS[[#This Row],[id_CLIENTE]],tbl_CLIENTES[],3,0)</f>
        <v>Colombia</v>
      </c>
      <c r="G412">
        <f>YEAR(tbl_PEDIDOS[[#This Row],[FECHA]])</f>
        <v>2019</v>
      </c>
      <c r="H412" t="str">
        <f>tbl_PEDIDOS[[#This Row],[id_PAIS]]&amp;tbl_PEDIDOS[[#This Row],[id_AÑO]]</f>
        <v>Colombia2019</v>
      </c>
      <c r="I412" s="19">
        <f>VLOOKUP(tbl_PEDIDOS[[#This Row],[id_PAIS_AÑO]],tbl_DESCUENTOS[],4,0)</f>
        <v>0.05</v>
      </c>
      <c r="J412" s="28">
        <f>VLOOKUP(tbl_PEDIDOS[[#This Row],[id_PRODUCTO]],tbl_PRODUCTOS[],3,0)*(1-VLOOKUP(tbl_PEDIDOS[[#This Row],[id_PAIS_AÑO]],tbl_DESCUENTOS[],4,0))</f>
        <v>798</v>
      </c>
      <c r="K412" s="28">
        <f>tbl_PEDIDOS[[#This Row],[CANTIDAD]]*tbl_PEDIDOS[[#This Row],[Precio Unit]]</f>
        <v>19152</v>
      </c>
    </row>
    <row r="413" spans="1:11" x14ac:dyDescent="0.25">
      <c r="A413" s="6">
        <v>412</v>
      </c>
      <c r="B413" t="s">
        <v>58</v>
      </c>
      <c r="C413" t="s">
        <v>3</v>
      </c>
      <c r="D413" s="14">
        <v>43631</v>
      </c>
      <c r="E413" s="6">
        <v>24</v>
      </c>
      <c r="F413" t="str">
        <f>VLOOKUP(tbl_PEDIDOS[[#This Row],[id_CLIENTE]],tbl_CLIENTES[],3,0)</f>
        <v>Chile</v>
      </c>
      <c r="G413">
        <f>YEAR(tbl_PEDIDOS[[#This Row],[FECHA]])</f>
        <v>2019</v>
      </c>
      <c r="H413" t="str">
        <f>tbl_PEDIDOS[[#This Row],[id_PAIS]]&amp;tbl_PEDIDOS[[#This Row],[id_AÑO]]</f>
        <v>Chile2019</v>
      </c>
      <c r="I413" s="19">
        <f>VLOOKUP(tbl_PEDIDOS[[#This Row],[id_PAIS_AÑO]],tbl_DESCUENTOS[],4,0)</f>
        <v>0.26</v>
      </c>
      <c r="J413" s="28">
        <f>VLOOKUP(tbl_PEDIDOS[[#This Row],[id_PRODUCTO]],tbl_PRODUCTOS[],3,0)*(1-VLOOKUP(tbl_PEDIDOS[[#This Row],[id_PAIS_AÑO]],tbl_DESCUENTOS[],4,0))</f>
        <v>555</v>
      </c>
      <c r="K413" s="28">
        <f>tbl_PEDIDOS[[#This Row],[CANTIDAD]]*tbl_PEDIDOS[[#This Row],[Precio Unit]]</f>
        <v>13320</v>
      </c>
    </row>
    <row r="414" spans="1:11" x14ac:dyDescent="0.25">
      <c r="A414" s="6">
        <v>413</v>
      </c>
      <c r="B414" t="s">
        <v>58</v>
      </c>
      <c r="C414" t="s">
        <v>46</v>
      </c>
      <c r="D414" s="14">
        <v>43631</v>
      </c>
      <c r="E414" s="6">
        <v>18</v>
      </c>
      <c r="F414" t="str">
        <f>VLOOKUP(tbl_PEDIDOS[[#This Row],[id_CLIENTE]],tbl_CLIENTES[],3,0)</f>
        <v>Chile</v>
      </c>
      <c r="G414">
        <f>YEAR(tbl_PEDIDOS[[#This Row],[FECHA]])</f>
        <v>2019</v>
      </c>
      <c r="H414" t="str">
        <f>tbl_PEDIDOS[[#This Row],[id_PAIS]]&amp;tbl_PEDIDOS[[#This Row],[id_AÑO]]</f>
        <v>Chile2019</v>
      </c>
      <c r="I414" s="19">
        <f>VLOOKUP(tbl_PEDIDOS[[#This Row],[id_PAIS_AÑO]],tbl_DESCUENTOS[],4,0)</f>
        <v>0.26</v>
      </c>
      <c r="J414" s="28">
        <f>VLOOKUP(tbl_PEDIDOS[[#This Row],[id_PRODUCTO]],tbl_PRODUCTOS[],3,0)*(1-VLOOKUP(tbl_PEDIDOS[[#This Row],[id_PAIS_AÑO]],tbl_DESCUENTOS[],4,0))</f>
        <v>503.2</v>
      </c>
      <c r="K414" s="28">
        <f>tbl_PEDIDOS[[#This Row],[CANTIDAD]]*tbl_PEDIDOS[[#This Row],[Precio Unit]]</f>
        <v>9057.6</v>
      </c>
    </row>
    <row r="415" spans="1:11" x14ac:dyDescent="0.25">
      <c r="A415" s="6">
        <v>414</v>
      </c>
      <c r="B415" t="s">
        <v>53</v>
      </c>
      <c r="C415" t="s">
        <v>46</v>
      </c>
      <c r="D415" s="14">
        <v>43631</v>
      </c>
      <c r="E415" s="6">
        <v>24</v>
      </c>
      <c r="F415" t="str">
        <f>VLOOKUP(tbl_PEDIDOS[[#This Row],[id_CLIENTE]],tbl_CLIENTES[],3,0)</f>
        <v>Uruguay</v>
      </c>
      <c r="G415">
        <f>YEAR(tbl_PEDIDOS[[#This Row],[FECHA]])</f>
        <v>2019</v>
      </c>
      <c r="H415" t="str">
        <f>tbl_PEDIDOS[[#This Row],[id_PAIS]]&amp;tbl_PEDIDOS[[#This Row],[id_AÑO]]</f>
        <v>Uruguay2019</v>
      </c>
      <c r="I415" s="19">
        <f>VLOOKUP(tbl_PEDIDOS[[#This Row],[id_PAIS_AÑO]],tbl_DESCUENTOS[],4,0)</f>
        <v>0.04</v>
      </c>
      <c r="J415" s="28">
        <f>VLOOKUP(tbl_PEDIDOS[[#This Row],[id_PRODUCTO]],tbl_PRODUCTOS[],3,0)*(1-VLOOKUP(tbl_PEDIDOS[[#This Row],[id_PAIS_AÑO]],tbl_DESCUENTOS[],4,0))</f>
        <v>652.79999999999995</v>
      </c>
      <c r="K415" s="28">
        <f>tbl_PEDIDOS[[#This Row],[CANTIDAD]]*tbl_PEDIDOS[[#This Row],[Precio Unit]]</f>
        <v>15667.199999999999</v>
      </c>
    </row>
    <row r="416" spans="1:11" x14ac:dyDescent="0.25">
      <c r="A416" s="6">
        <v>415</v>
      </c>
      <c r="B416" t="s">
        <v>56</v>
      </c>
      <c r="C416" t="s">
        <v>4</v>
      </c>
      <c r="D416" s="14">
        <v>43631</v>
      </c>
      <c r="E416" s="6">
        <v>12</v>
      </c>
      <c r="F416" t="str">
        <f>VLOOKUP(tbl_PEDIDOS[[#This Row],[id_CLIENTE]],tbl_CLIENTES[],3,0)</f>
        <v>Argentina</v>
      </c>
      <c r="G416">
        <f>YEAR(tbl_PEDIDOS[[#This Row],[FECHA]])</f>
        <v>2019</v>
      </c>
      <c r="H416" t="str">
        <f>tbl_PEDIDOS[[#This Row],[id_PAIS]]&amp;tbl_PEDIDOS[[#This Row],[id_AÑO]]</f>
        <v>Argentina2019</v>
      </c>
      <c r="I416" s="19">
        <f>VLOOKUP(tbl_PEDIDOS[[#This Row],[id_PAIS_AÑO]],tbl_DESCUENTOS[],4,0)</f>
        <v>0.38</v>
      </c>
      <c r="J416" s="28">
        <f>VLOOKUP(tbl_PEDIDOS[[#This Row],[id_PRODUCTO]],tbl_PRODUCTOS[],3,0)*(1-VLOOKUP(tbl_PEDIDOS[[#This Row],[id_PAIS_AÑO]],tbl_DESCUENTOS[],4,0))</f>
        <v>607.6</v>
      </c>
      <c r="K416" s="28">
        <f>tbl_PEDIDOS[[#This Row],[CANTIDAD]]*tbl_PEDIDOS[[#This Row],[Precio Unit]]</f>
        <v>7291.2000000000007</v>
      </c>
    </row>
    <row r="417" spans="1:11" x14ac:dyDescent="0.25">
      <c r="A417" s="6">
        <v>416</v>
      </c>
      <c r="B417" t="s">
        <v>58</v>
      </c>
      <c r="C417" t="s">
        <v>7</v>
      </c>
      <c r="D417" s="14">
        <v>43631</v>
      </c>
      <c r="E417" s="6">
        <v>36</v>
      </c>
      <c r="F417" t="str">
        <f>VLOOKUP(tbl_PEDIDOS[[#This Row],[id_CLIENTE]],tbl_CLIENTES[],3,0)</f>
        <v>Chile</v>
      </c>
      <c r="G417">
        <f>YEAR(tbl_PEDIDOS[[#This Row],[FECHA]])</f>
        <v>2019</v>
      </c>
      <c r="H417" t="str">
        <f>tbl_PEDIDOS[[#This Row],[id_PAIS]]&amp;tbl_PEDIDOS[[#This Row],[id_AÑO]]</f>
        <v>Chile2019</v>
      </c>
      <c r="I417" s="19">
        <f>VLOOKUP(tbl_PEDIDOS[[#This Row],[id_PAIS_AÑO]],tbl_DESCUENTOS[],4,0)</f>
        <v>0.26</v>
      </c>
      <c r="J417" s="28">
        <f>VLOOKUP(tbl_PEDIDOS[[#This Row],[id_PRODUCTO]],tbl_PRODUCTOS[],3,0)*(1-VLOOKUP(tbl_PEDIDOS[[#This Row],[id_PAIS_AÑO]],tbl_DESCUENTOS[],4,0))</f>
        <v>562.4</v>
      </c>
      <c r="K417" s="28">
        <f>tbl_PEDIDOS[[#This Row],[CANTIDAD]]*tbl_PEDIDOS[[#This Row],[Precio Unit]]</f>
        <v>20246.399999999998</v>
      </c>
    </row>
    <row r="418" spans="1:11" x14ac:dyDescent="0.25">
      <c r="A418" s="6">
        <v>417</v>
      </c>
      <c r="B418" t="s">
        <v>53</v>
      </c>
      <c r="C418" t="s">
        <v>44</v>
      </c>
      <c r="D418" s="14">
        <v>43631</v>
      </c>
      <c r="E418" s="6">
        <v>12</v>
      </c>
      <c r="F418" t="str">
        <f>VLOOKUP(tbl_PEDIDOS[[#This Row],[id_CLIENTE]],tbl_CLIENTES[],3,0)</f>
        <v>Uruguay</v>
      </c>
      <c r="G418">
        <f>YEAR(tbl_PEDIDOS[[#This Row],[FECHA]])</f>
        <v>2019</v>
      </c>
      <c r="H418" t="str">
        <f>tbl_PEDIDOS[[#This Row],[id_PAIS]]&amp;tbl_PEDIDOS[[#This Row],[id_AÑO]]</f>
        <v>Uruguay2019</v>
      </c>
      <c r="I418" s="19">
        <f>VLOOKUP(tbl_PEDIDOS[[#This Row],[id_PAIS_AÑO]],tbl_DESCUENTOS[],4,0)</f>
        <v>0.04</v>
      </c>
      <c r="J418" s="28">
        <f>VLOOKUP(tbl_PEDIDOS[[#This Row],[id_PRODUCTO]],tbl_PRODUCTOS[],3,0)*(1-VLOOKUP(tbl_PEDIDOS[[#This Row],[id_PAIS_AÑO]],tbl_DESCUENTOS[],4,0))</f>
        <v>643.19999999999993</v>
      </c>
      <c r="K418" s="28">
        <f>tbl_PEDIDOS[[#This Row],[CANTIDAD]]*tbl_PEDIDOS[[#This Row],[Precio Unit]]</f>
        <v>7718.4</v>
      </c>
    </row>
    <row r="419" spans="1:11" x14ac:dyDescent="0.25">
      <c r="A419" s="6">
        <v>418</v>
      </c>
      <c r="B419" t="s">
        <v>54</v>
      </c>
      <c r="C419" t="s">
        <v>3</v>
      </c>
      <c r="D419" s="14">
        <v>43631</v>
      </c>
      <c r="E419" s="6">
        <v>24</v>
      </c>
      <c r="F419" t="str">
        <f>VLOOKUP(tbl_PEDIDOS[[#This Row],[id_CLIENTE]],tbl_CLIENTES[],3,0)</f>
        <v>Perú</v>
      </c>
      <c r="G419">
        <f>YEAR(tbl_PEDIDOS[[#This Row],[FECHA]])</f>
        <v>2019</v>
      </c>
      <c r="H419" t="str">
        <f>tbl_PEDIDOS[[#This Row],[id_PAIS]]&amp;tbl_PEDIDOS[[#This Row],[id_AÑO]]</f>
        <v>Perú2019</v>
      </c>
      <c r="I419" s="19">
        <f>VLOOKUP(tbl_PEDIDOS[[#This Row],[id_PAIS_AÑO]],tbl_DESCUENTOS[],4,0)</f>
        <v>0.15</v>
      </c>
      <c r="J419" s="28">
        <f>VLOOKUP(tbl_PEDIDOS[[#This Row],[id_PRODUCTO]],tbl_PRODUCTOS[],3,0)*(1-VLOOKUP(tbl_PEDIDOS[[#This Row],[id_PAIS_AÑO]],tbl_DESCUENTOS[],4,0))</f>
        <v>637.5</v>
      </c>
      <c r="K419" s="28">
        <f>tbl_PEDIDOS[[#This Row],[CANTIDAD]]*tbl_PEDIDOS[[#This Row],[Precio Unit]]</f>
        <v>15300</v>
      </c>
    </row>
    <row r="420" spans="1:11" x14ac:dyDescent="0.25">
      <c r="A420" s="6">
        <v>419</v>
      </c>
      <c r="B420" t="s">
        <v>55</v>
      </c>
      <c r="C420" t="s">
        <v>46</v>
      </c>
      <c r="D420" s="14">
        <v>43631</v>
      </c>
      <c r="E420" s="6">
        <v>36</v>
      </c>
      <c r="F420" t="str">
        <f>VLOOKUP(tbl_PEDIDOS[[#This Row],[id_CLIENTE]],tbl_CLIENTES[],3,0)</f>
        <v>Ecuador</v>
      </c>
      <c r="G420">
        <f>YEAR(tbl_PEDIDOS[[#This Row],[FECHA]])</f>
        <v>2019</v>
      </c>
      <c r="H420" t="str">
        <f>tbl_PEDIDOS[[#This Row],[id_PAIS]]&amp;tbl_PEDIDOS[[#This Row],[id_AÑO]]</f>
        <v>Ecuador2019</v>
      </c>
      <c r="I420" s="19">
        <f>VLOOKUP(tbl_PEDIDOS[[#This Row],[id_PAIS_AÑO]],tbl_DESCUENTOS[],4,0)</f>
        <v>0.28000000000000003</v>
      </c>
      <c r="J420" s="28">
        <f>VLOOKUP(tbl_PEDIDOS[[#This Row],[id_PRODUCTO]],tbl_PRODUCTOS[],3,0)*(1-VLOOKUP(tbl_PEDIDOS[[#This Row],[id_PAIS_AÑO]],tbl_DESCUENTOS[],4,0))</f>
        <v>489.59999999999997</v>
      </c>
      <c r="K420" s="28">
        <f>tbl_PEDIDOS[[#This Row],[CANTIDAD]]*tbl_PEDIDOS[[#This Row],[Precio Unit]]</f>
        <v>17625.599999999999</v>
      </c>
    </row>
    <row r="421" spans="1:11" x14ac:dyDescent="0.25">
      <c r="A421" s="6">
        <v>420</v>
      </c>
      <c r="B421" t="s">
        <v>56</v>
      </c>
      <c r="C421" t="s">
        <v>6</v>
      </c>
      <c r="D421" s="14">
        <v>43631</v>
      </c>
      <c r="E421" s="6">
        <v>36</v>
      </c>
      <c r="F421" t="str">
        <f>VLOOKUP(tbl_PEDIDOS[[#This Row],[id_CLIENTE]],tbl_CLIENTES[],3,0)</f>
        <v>Argentina</v>
      </c>
      <c r="G421">
        <f>YEAR(tbl_PEDIDOS[[#This Row],[FECHA]])</f>
        <v>2019</v>
      </c>
      <c r="H421" t="str">
        <f>tbl_PEDIDOS[[#This Row],[id_PAIS]]&amp;tbl_PEDIDOS[[#This Row],[id_AÑO]]</f>
        <v>Argentina2019</v>
      </c>
      <c r="I421" s="19">
        <f>VLOOKUP(tbl_PEDIDOS[[#This Row],[id_PAIS_AÑO]],tbl_DESCUENTOS[],4,0)</f>
        <v>0.38</v>
      </c>
      <c r="J421" s="28">
        <f>VLOOKUP(tbl_PEDIDOS[[#This Row],[id_PRODUCTO]],tbl_PRODUCTOS[],3,0)*(1-VLOOKUP(tbl_PEDIDOS[[#This Row],[id_PAIS_AÑO]],tbl_DESCUENTOS[],4,0))</f>
        <v>520.79999999999995</v>
      </c>
      <c r="K421" s="28">
        <f>tbl_PEDIDOS[[#This Row],[CANTIDAD]]*tbl_PEDIDOS[[#This Row],[Precio Unit]]</f>
        <v>18748.8</v>
      </c>
    </row>
    <row r="422" spans="1:11" x14ac:dyDescent="0.25">
      <c r="A422" s="6">
        <v>421</v>
      </c>
      <c r="B422" t="s">
        <v>57</v>
      </c>
      <c r="C422" t="s">
        <v>46</v>
      </c>
      <c r="D422" s="14">
        <v>43631</v>
      </c>
      <c r="E422" s="6">
        <v>24</v>
      </c>
      <c r="F422" t="str">
        <f>VLOOKUP(tbl_PEDIDOS[[#This Row],[id_CLIENTE]],tbl_CLIENTES[],3,0)</f>
        <v>Colombia</v>
      </c>
      <c r="G422">
        <f>YEAR(tbl_PEDIDOS[[#This Row],[FECHA]])</f>
        <v>2019</v>
      </c>
      <c r="H422" t="str">
        <f>tbl_PEDIDOS[[#This Row],[id_PAIS]]&amp;tbl_PEDIDOS[[#This Row],[id_AÑO]]</f>
        <v>Colombia2019</v>
      </c>
      <c r="I422" s="19">
        <f>VLOOKUP(tbl_PEDIDOS[[#This Row],[id_PAIS_AÑO]],tbl_DESCUENTOS[],4,0)</f>
        <v>0.05</v>
      </c>
      <c r="J422" s="28">
        <f>VLOOKUP(tbl_PEDIDOS[[#This Row],[id_PRODUCTO]],tbl_PRODUCTOS[],3,0)*(1-VLOOKUP(tbl_PEDIDOS[[#This Row],[id_PAIS_AÑO]],tbl_DESCUENTOS[],4,0))</f>
        <v>646</v>
      </c>
      <c r="K422" s="28">
        <f>tbl_PEDIDOS[[#This Row],[CANTIDAD]]*tbl_PEDIDOS[[#This Row],[Precio Unit]]</f>
        <v>15504</v>
      </c>
    </row>
    <row r="423" spans="1:11" x14ac:dyDescent="0.25">
      <c r="A423" s="6">
        <v>422</v>
      </c>
      <c r="B423" t="s">
        <v>58</v>
      </c>
      <c r="C423" t="s">
        <v>6</v>
      </c>
      <c r="D423" s="14">
        <v>43631</v>
      </c>
      <c r="E423" s="6">
        <v>12</v>
      </c>
      <c r="F423" t="str">
        <f>VLOOKUP(tbl_PEDIDOS[[#This Row],[id_CLIENTE]],tbl_CLIENTES[],3,0)</f>
        <v>Chile</v>
      </c>
      <c r="G423">
        <f>YEAR(tbl_PEDIDOS[[#This Row],[FECHA]])</f>
        <v>2019</v>
      </c>
      <c r="H423" t="str">
        <f>tbl_PEDIDOS[[#This Row],[id_PAIS]]&amp;tbl_PEDIDOS[[#This Row],[id_AÑO]]</f>
        <v>Chile2019</v>
      </c>
      <c r="I423" s="19">
        <f>VLOOKUP(tbl_PEDIDOS[[#This Row],[id_PAIS_AÑO]],tbl_DESCUENTOS[],4,0)</f>
        <v>0.26</v>
      </c>
      <c r="J423" s="28">
        <f>VLOOKUP(tbl_PEDIDOS[[#This Row],[id_PRODUCTO]],tbl_PRODUCTOS[],3,0)*(1-VLOOKUP(tbl_PEDIDOS[[#This Row],[id_PAIS_AÑO]],tbl_DESCUENTOS[],4,0))</f>
        <v>621.6</v>
      </c>
      <c r="K423" s="28">
        <f>tbl_PEDIDOS[[#This Row],[CANTIDAD]]*tbl_PEDIDOS[[#This Row],[Precio Unit]]</f>
        <v>7459.2000000000007</v>
      </c>
    </row>
    <row r="424" spans="1:11" x14ac:dyDescent="0.25">
      <c r="A424" s="6">
        <v>423</v>
      </c>
      <c r="B424" t="s">
        <v>53</v>
      </c>
      <c r="C424" t="s">
        <v>3</v>
      </c>
      <c r="D424" s="14">
        <v>43631</v>
      </c>
      <c r="E424" s="6">
        <v>24</v>
      </c>
      <c r="F424" t="str">
        <f>VLOOKUP(tbl_PEDIDOS[[#This Row],[id_CLIENTE]],tbl_CLIENTES[],3,0)</f>
        <v>Uruguay</v>
      </c>
      <c r="G424">
        <f>YEAR(tbl_PEDIDOS[[#This Row],[FECHA]])</f>
        <v>2019</v>
      </c>
      <c r="H424" t="str">
        <f>tbl_PEDIDOS[[#This Row],[id_PAIS]]&amp;tbl_PEDIDOS[[#This Row],[id_AÑO]]</f>
        <v>Uruguay2019</v>
      </c>
      <c r="I424" s="19">
        <f>VLOOKUP(tbl_PEDIDOS[[#This Row],[id_PAIS_AÑO]],tbl_DESCUENTOS[],4,0)</f>
        <v>0.04</v>
      </c>
      <c r="J424" s="28">
        <f>VLOOKUP(tbl_PEDIDOS[[#This Row],[id_PRODUCTO]],tbl_PRODUCTOS[],3,0)*(1-VLOOKUP(tbl_PEDIDOS[[#This Row],[id_PAIS_AÑO]],tbl_DESCUENTOS[],4,0))</f>
        <v>720</v>
      </c>
      <c r="K424" s="28">
        <f>tbl_PEDIDOS[[#This Row],[CANTIDAD]]*tbl_PEDIDOS[[#This Row],[Precio Unit]]</f>
        <v>17280</v>
      </c>
    </row>
    <row r="425" spans="1:11" x14ac:dyDescent="0.25">
      <c r="A425" s="6">
        <v>424</v>
      </c>
      <c r="B425" t="s">
        <v>52</v>
      </c>
      <c r="C425" t="s">
        <v>4</v>
      </c>
      <c r="D425" s="14">
        <v>43631</v>
      </c>
      <c r="E425" s="6">
        <v>18</v>
      </c>
      <c r="F425" t="str">
        <f>VLOOKUP(tbl_PEDIDOS[[#This Row],[id_CLIENTE]],tbl_CLIENTES[],3,0)</f>
        <v>Chile</v>
      </c>
      <c r="G425">
        <f>YEAR(tbl_PEDIDOS[[#This Row],[FECHA]])</f>
        <v>2019</v>
      </c>
      <c r="H425" t="str">
        <f>tbl_PEDIDOS[[#This Row],[id_PAIS]]&amp;tbl_PEDIDOS[[#This Row],[id_AÑO]]</f>
        <v>Chile2019</v>
      </c>
      <c r="I425" s="19">
        <f>VLOOKUP(tbl_PEDIDOS[[#This Row],[id_PAIS_AÑO]],tbl_DESCUENTOS[],4,0)</f>
        <v>0.26</v>
      </c>
      <c r="J425" s="28">
        <f>VLOOKUP(tbl_PEDIDOS[[#This Row],[id_PRODUCTO]],tbl_PRODUCTOS[],3,0)*(1-VLOOKUP(tbl_PEDIDOS[[#This Row],[id_PAIS_AÑO]],tbl_DESCUENTOS[],4,0))</f>
        <v>725.2</v>
      </c>
      <c r="K425" s="28">
        <f>tbl_PEDIDOS[[#This Row],[CANTIDAD]]*tbl_PEDIDOS[[#This Row],[Precio Unit]]</f>
        <v>13053.6</v>
      </c>
    </row>
    <row r="426" spans="1:11" x14ac:dyDescent="0.25">
      <c r="A426" s="6">
        <v>425</v>
      </c>
      <c r="B426" t="s">
        <v>52</v>
      </c>
      <c r="C426" t="s">
        <v>44</v>
      </c>
      <c r="D426" s="14">
        <v>43631</v>
      </c>
      <c r="E426" s="6">
        <v>12</v>
      </c>
      <c r="F426" t="str">
        <f>VLOOKUP(tbl_PEDIDOS[[#This Row],[id_CLIENTE]],tbl_CLIENTES[],3,0)</f>
        <v>Chile</v>
      </c>
      <c r="G426">
        <f>YEAR(tbl_PEDIDOS[[#This Row],[FECHA]])</f>
        <v>2019</v>
      </c>
      <c r="H426" t="str">
        <f>tbl_PEDIDOS[[#This Row],[id_PAIS]]&amp;tbl_PEDIDOS[[#This Row],[id_AÑO]]</f>
        <v>Chile2019</v>
      </c>
      <c r="I426" s="19">
        <f>VLOOKUP(tbl_PEDIDOS[[#This Row],[id_PAIS_AÑO]],tbl_DESCUENTOS[],4,0)</f>
        <v>0.26</v>
      </c>
      <c r="J426" s="28">
        <f>VLOOKUP(tbl_PEDIDOS[[#This Row],[id_PRODUCTO]],tbl_PRODUCTOS[],3,0)*(1-VLOOKUP(tbl_PEDIDOS[[#This Row],[id_PAIS_AÑO]],tbl_DESCUENTOS[],4,0))</f>
        <v>495.8</v>
      </c>
      <c r="K426" s="28">
        <f>tbl_PEDIDOS[[#This Row],[CANTIDAD]]*tbl_PEDIDOS[[#This Row],[Precio Unit]]</f>
        <v>5949.6</v>
      </c>
    </row>
    <row r="427" spans="1:11" x14ac:dyDescent="0.25">
      <c r="A427" s="6">
        <v>426</v>
      </c>
      <c r="B427" t="s">
        <v>52</v>
      </c>
      <c r="C427" t="s">
        <v>5</v>
      </c>
      <c r="D427" s="14">
        <v>43631</v>
      </c>
      <c r="E427" s="6">
        <v>24</v>
      </c>
      <c r="F427" t="str">
        <f>VLOOKUP(tbl_PEDIDOS[[#This Row],[id_CLIENTE]],tbl_CLIENTES[],3,0)</f>
        <v>Chile</v>
      </c>
      <c r="G427">
        <f>YEAR(tbl_PEDIDOS[[#This Row],[FECHA]])</f>
        <v>2019</v>
      </c>
      <c r="H427" t="str">
        <f>tbl_PEDIDOS[[#This Row],[id_PAIS]]&amp;tbl_PEDIDOS[[#This Row],[id_AÑO]]</f>
        <v>Chile2019</v>
      </c>
      <c r="I427" s="19">
        <f>VLOOKUP(tbl_PEDIDOS[[#This Row],[id_PAIS_AÑO]],tbl_DESCUENTOS[],4,0)</f>
        <v>0.26</v>
      </c>
      <c r="J427" s="28">
        <f>VLOOKUP(tbl_PEDIDOS[[#This Row],[id_PRODUCTO]],tbl_PRODUCTOS[],3,0)*(1-VLOOKUP(tbl_PEDIDOS[[#This Row],[id_PAIS_AÑO]],tbl_DESCUENTOS[],4,0))</f>
        <v>562.4</v>
      </c>
      <c r="K427" s="28">
        <f>tbl_PEDIDOS[[#This Row],[CANTIDAD]]*tbl_PEDIDOS[[#This Row],[Precio Unit]]</f>
        <v>13497.599999999999</v>
      </c>
    </row>
    <row r="428" spans="1:11" x14ac:dyDescent="0.25">
      <c r="A428" s="6">
        <v>427</v>
      </c>
      <c r="B428" t="s">
        <v>52</v>
      </c>
      <c r="C428" t="s">
        <v>3</v>
      </c>
      <c r="D428" s="14">
        <v>43631</v>
      </c>
      <c r="E428" s="6">
        <v>18</v>
      </c>
      <c r="F428" t="str">
        <f>VLOOKUP(tbl_PEDIDOS[[#This Row],[id_CLIENTE]],tbl_CLIENTES[],3,0)</f>
        <v>Chile</v>
      </c>
      <c r="G428">
        <f>YEAR(tbl_PEDIDOS[[#This Row],[FECHA]])</f>
        <v>2019</v>
      </c>
      <c r="H428" t="str">
        <f>tbl_PEDIDOS[[#This Row],[id_PAIS]]&amp;tbl_PEDIDOS[[#This Row],[id_AÑO]]</f>
        <v>Chile2019</v>
      </c>
      <c r="I428" s="19">
        <f>VLOOKUP(tbl_PEDIDOS[[#This Row],[id_PAIS_AÑO]],tbl_DESCUENTOS[],4,0)</f>
        <v>0.26</v>
      </c>
      <c r="J428" s="28">
        <f>VLOOKUP(tbl_PEDIDOS[[#This Row],[id_PRODUCTO]],tbl_PRODUCTOS[],3,0)*(1-VLOOKUP(tbl_PEDIDOS[[#This Row],[id_PAIS_AÑO]],tbl_DESCUENTOS[],4,0))</f>
        <v>555</v>
      </c>
      <c r="K428" s="28">
        <f>tbl_PEDIDOS[[#This Row],[CANTIDAD]]*tbl_PEDIDOS[[#This Row],[Precio Unit]]</f>
        <v>9990</v>
      </c>
    </row>
    <row r="429" spans="1:11" x14ac:dyDescent="0.25">
      <c r="A429" s="6">
        <v>428</v>
      </c>
      <c r="B429" t="s">
        <v>53</v>
      </c>
      <c r="C429" t="s">
        <v>7</v>
      </c>
      <c r="D429" s="14">
        <v>43631</v>
      </c>
      <c r="E429" s="6">
        <v>24</v>
      </c>
      <c r="F429" t="str">
        <f>VLOOKUP(tbl_PEDIDOS[[#This Row],[id_CLIENTE]],tbl_CLIENTES[],3,0)</f>
        <v>Uruguay</v>
      </c>
      <c r="G429">
        <f>YEAR(tbl_PEDIDOS[[#This Row],[FECHA]])</f>
        <v>2019</v>
      </c>
      <c r="H429" t="str">
        <f>tbl_PEDIDOS[[#This Row],[id_PAIS]]&amp;tbl_PEDIDOS[[#This Row],[id_AÑO]]</f>
        <v>Uruguay2019</v>
      </c>
      <c r="I429" s="19">
        <f>VLOOKUP(tbl_PEDIDOS[[#This Row],[id_PAIS_AÑO]],tbl_DESCUENTOS[],4,0)</f>
        <v>0.04</v>
      </c>
      <c r="J429" s="28">
        <f>VLOOKUP(tbl_PEDIDOS[[#This Row],[id_PRODUCTO]],tbl_PRODUCTOS[],3,0)*(1-VLOOKUP(tbl_PEDIDOS[[#This Row],[id_PAIS_AÑO]],tbl_DESCUENTOS[],4,0))</f>
        <v>729.6</v>
      </c>
      <c r="K429" s="28">
        <f>tbl_PEDIDOS[[#This Row],[CANTIDAD]]*tbl_PEDIDOS[[#This Row],[Precio Unit]]</f>
        <v>17510.400000000001</v>
      </c>
    </row>
    <row r="430" spans="1:11" x14ac:dyDescent="0.25">
      <c r="A430" s="6">
        <v>429</v>
      </c>
      <c r="B430" t="s">
        <v>54</v>
      </c>
      <c r="C430" t="s">
        <v>6</v>
      </c>
      <c r="D430" s="14">
        <v>43631</v>
      </c>
      <c r="E430" s="6">
        <v>24</v>
      </c>
      <c r="F430" t="str">
        <f>VLOOKUP(tbl_PEDIDOS[[#This Row],[id_CLIENTE]],tbl_CLIENTES[],3,0)</f>
        <v>Perú</v>
      </c>
      <c r="G430">
        <f>YEAR(tbl_PEDIDOS[[#This Row],[FECHA]])</f>
        <v>2019</v>
      </c>
      <c r="H430" t="str">
        <f>tbl_PEDIDOS[[#This Row],[id_PAIS]]&amp;tbl_PEDIDOS[[#This Row],[id_AÑO]]</f>
        <v>Perú2019</v>
      </c>
      <c r="I430" s="19">
        <f>VLOOKUP(tbl_PEDIDOS[[#This Row],[id_PAIS_AÑO]],tbl_DESCUENTOS[],4,0)</f>
        <v>0.15</v>
      </c>
      <c r="J430" s="28">
        <f>VLOOKUP(tbl_PEDIDOS[[#This Row],[id_PRODUCTO]],tbl_PRODUCTOS[],3,0)*(1-VLOOKUP(tbl_PEDIDOS[[#This Row],[id_PAIS_AÑO]],tbl_DESCUENTOS[],4,0))</f>
        <v>714</v>
      </c>
      <c r="K430" s="28">
        <f>tbl_PEDIDOS[[#This Row],[CANTIDAD]]*tbl_PEDIDOS[[#This Row],[Precio Unit]]</f>
        <v>17136</v>
      </c>
    </row>
    <row r="431" spans="1:11" x14ac:dyDescent="0.25">
      <c r="A431" s="6">
        <v>430</v>
      </c>
      <c r="B431" t="s">
        <v>51</v>
      </c>
      <c r="C431" t="s">
        <v>45</v>
      </c>
      <c r="D431" s="14">
        <v>43631</v>
      </c>
      <c r="E431" s="6">
        <v>36</v>
      </c>
      <c r="F431" t="str">
        <f>VLOOKUP(tbl_PEDIDOS[[#This Row],[id_CLIENTE]],tbl_CLIENTES[],3,0)</f>
        <v>Colombia</v>
      </c>
      <c r="G431">
        <f>YEAR(tbl_PEDIDOS[[#This Row],[FECHA]])</f>
        <v>2019</v>
      </c>
      <c r="H431" t="str">
        <f>tbl_PEDIDOS[[#This Row],[id_PAIS]]&amp;tbl_PEDIDOS[[#This Row],[id_AÑO]]</f>
        <v>Colombia2019</v>
      </c>
      <c r="I431" s="19">
        <f>VLOOKUP(tbl_PEDIDOS[[#This Row],[id_PAIS_AÑO]],tbl_DESCUENTOS[],4,0)</f>
        <v>0.05</v>
      </c>
      <c r="J431" s="28">
        <f>VLOOKUP(tbl_PEDIDOS[[#This Row],[id_PRODUCTO]],tbl_PRODUCTOS[],3,0)*(1-VLOOKUP(tbl_PEDIDOS[[#This Row],[id_PAIS_AÑO]],tbl_DESCUENTOS[],4,0))</f>
        <v>826.5</v>
      </c>
      <c r="K431" s="28">
        <f>tbl_PEDIDOS[[#This Row],[CANTIDAD]]*tbl_PEDIDOS[[#This Row],[Precio Unit]]</f>
        <v>29754</v>
      </c>
    </row>
    <row r="432" spans="1:11" x14ac:dyDescent="0.25">
      <c r="A432" s="6">
        <v>431</v>
      </c>
      <c r="B432" t="s">
        <v>51</v>
      </c>
      <c r="C432" t="s">
        <v>3</v>
      </c>
      <c r="D432" s="14">
        <v>43631</v>
      </c>
      <c r="E432" s="6">
        <v>36</v>
      </c>
      <c r="F432" t="str">
        <f>VLOOKUP(tbl_PEDIDOS[[#This Row],[id_CLIENTE]],tbl_CLIENTES[],3,0)</f>
        <v>Colombia</v>
      </c>
      <c r="G432">
        <f>YEAR(tbl_PEDIDOS[[#This Row],[FECHA]])</f>
        <v>2019</v>
      </c>
      <c r="H432" t="str">
        <f>tbl_PEDIDOS[[#This Row],[id_PAIS]]&amp;tbl_PEDIDOS[[#This Row],[id_AÑO]]</f>
        <v>Colombia2019</v>
      </c>
      <c r="I432" s="19">
        <f>VLOOKUP(tbl_PEDIDOS[[#This Row],[id_PAIS_AÑO]],tbl_DESCUENTOS[],4,0)</f>
        <v>0.05</v>
      </c>
      <c r="J432" s="28">
        <f>VLOOKUP(tbl_PEDIDOS[[#This Row],[id_PRODUCTO]],tbl_PRODUCTOS[],3,0)*(1-VLOOKUP(tbl_PEDIDOS[[#This Row],[id_PAIS_AÑO]],tbl_DESCUENTOS[],4,0))</f>
        <v>712.5</v>
      </c>
      <c r="K432" s="28">
        <f>tbl_PEDIDOS[[#This Row],[CANTIDAD]]*tbl_PEDIDOS[[#This Row],[Precio Unit]]</f>
        <v>25650</v>
      </c>
    </row>
    <row r="433" spans="1:11" x14ac:dyDescent="0.25">
      <c r="A433" s="6">
        <v>432</v>
      </c>
      <c r="B433" t="s">
        <v>53</v>
      </c>
      <c r="C433" t="s">
        <v>46</v>
      </c>
      <c r="D433" s="14">
        <v>43661</v>
      </c>
      <c r="E433" s="6">
        <v>24</v>
      </c>
      <c r="F433" t="str">
        <f>VLOOKUP(tbl_PEDIDOS[[#This Row],[id_CLIENTE]],tbl_CLIENTES[],3,0)</f>
        <v>Uruguay</v>
      </c>
      <c r="G433">
        <f>YEAR(tbl_PEDIDOS[[#This Row],[FECHA]])</f>
        <v>2019</v>
      </c>
      <c r="H433" t="str">
        <f>tbl_PEDIDOS[[#This Row],[id_PAIS]]&amp;tbl_PEDIDOS[[#This Row],[id_AÑO]]</f>
        <v>Uruguay2019</v>
      </c>
      <c r="I433" s="19">
        <f>VLOOKUP(tbl_PEDIDOS[[#This Row],[id_PAIS_AÑO]],tbl_DESCUENTOS[],4,0)</f>
        <v>0.04</v>
      </c>
      <c r="J433" s="28">
        <f>VLOOKUP(tbl_PEDIDOS[[#This Row],[id_PRODUCTO]],tbl_PRODUCTOS[],3,0)*(1-VLOOKUP(tbl_PEDIDOS[[#This Row],[id_PAIS_AÑO]],tbl_DESCUENTOS[],4,0))</f>
        <v>652.79999999999995</v>
      </c>
      <c r="K433" s="28">
        <f>tbl_PEDIDOS[[#This Row],[CANTIDAD]]*tbl_PEDIDOS[[#This Row],[Precio Unit]]</f>
        <v>15667.199999999999</v>
      </c>
    </row>
    <row r="434" spans="1:11" x14ac:dyDescent="0.25">
      <c r="A434" s="6">
        <v>433</v>
      </c>
      <c r="B434" t="s">
        <v>53</v>
      </c>
      <c r="C434" t="s">
        <v>6</v>
      </c>
      <c r="D434" s="14">
        <v>43661</v>
      </c>
      <c r="E434" s="6">
        <v>18</v>
      </c>
      <c r="F434" t="str">
        <f>VLOOKUP(tbl_PEDIDOS[[#This Row],[id_CLIENTE]],tbl_CLIENTES[],3,0)</f>
        <v>Uruguay</v>
      </c>
      <c r="G434">
        <f>YEAR(tbl_PEDIDOS[[#This Row],[FECHA]])</f>
        <v>2019</v>
      </c>
      <c r="H434" t="str">
        <f>tbl_PEDIDOS[[#This Row],[id_PAIS]]&amp;tbl_PEDIDOS[[#This Row],[id_AÑO]]</f>
        <v>Uruguay2019</v>
      </c>
      <c r="I434" s="19">
        <f>VLOOKUP(tbl_PEDIDOS[[#This Row],[id_PAIS_AÑO]],tbl_DESCUENTOS[],4,0)</f>
        <v>0.04</v>
      </c>
      <c r="J434" s="28">
        <f>VLOOKUP(tbl_PEDIDOS[[#This Row],[id_PRODUCTO]],tbl_PRODUCTOS[],3,0)*(1-VLOOKUP(tbl_PEDIDOS[[#This Row],[id_PAIS_AÑO]],tbl_DESCUENTOS[],4,0))</f>
        <v>806.4</v>
      </c>
      <c r="K434" s="28">
        <f>tbl_PEDIDOS[[#This Row],[CANTIDAD]]*tbl_PEDIDOS[[#This Row],[Precio Unit]]</f>
        <v>14515.199999999999</v>
      </c>
    </row>
    <row r="435" spans="1:11" x14ac:dyDescent="0.25">
      <c r="A435" s="6">
        <v>434</v>
      </c>
      <c r="B435" t="s">
        <v>54</v>
      </c>
      <c r="C435" t="s">
        <v>46</v>
      </c>
      <c r="D435" s="14">
        <v>43661</v>
      </c>
      <c r="E435" s="6">
        <v>12</v>
      </c>
      <c r="F435" t="str">
        <f>VLOOKUP(tbl_PEDIDOS[[#This Row],[id_CLIENTE]],tbl_CLIENTES[],3,0)</f>
        <v>Perú</v>
      </c>
      <c r="G435">
        <f>YEAR(tbl_PEDIDOS[[#This Row],[FECHA]])</f>
        <v>2019</v>
      </c>
      <c r="H435" t="str">
        <f>tbl_PEDIDOS[[#This Row],[id_PAIS]]&amp;tbl_PEDIDOS[[#This Row],[id_AÑO]]</f>
        <v>Perú2019</v>
      </c>
      <c r="I435" s="19">
        <f>VLOOKUP(tbl_PEDIDOS[[#This Row],[id_PAIS_AÑO]],tbl_DESCUENTOS[],4,0)</f>
        <v>0.15</v>
      </c>
      <c r="J435" s="28">
        <f>VLOOKUP(tbl_PEDIDOS[[#This Row],[id_PRODUCTO]],tbl_PRODUCTOS[],3,0)*(1-VLOOKUP(tbl_PEDIDOS[[#This Row],[id_PAIS_AÑO]],tbl_DESCUENTOS[],4,0))</f>
        <v>578</v>
      </c>
      <c r="K435" s="28">
        <f>tbl_PEDIDOS[[#This Row],[CANTIDAD]]*tbl_PEDIDOS[[#This Row],[Precio Unit]]</f>
        <v>6936</v>
      </c>
    </row>
    <row r="436" spans="1:11" x14ac:dyDescent="0.25">
      <c r="A436" s="6">
        <v>435</v>
      </c>
      <c r="B436" t="s">
        <v>54</v>
      </c>
      <c r="C436" t="s">
        <v>6</v>
      </c>
      <c r="D436" s="14">
        <v>43661</v>
      </c>
      <c r="E436" s="6">
        <v>24</v>
      </c>
      <c r="F436" t="str">
        <f>VLOOKUP(tbl_PEDIDOS[[#This Row],[id_CLIENTE]],tbl_CLIENTES[],3,0)</f>
        <v>Perú</v>
      </c>
      <c r="G436">
        <f>YEAR(tbl_PEDIDOS[[#This Row],[FECHA]])</f>
        <v>2019</v>
      </c>
      <c r="H436" t="str">
        <f>tbl_PEDIDOS[[#This Row],[id_PAIS]]&amp;tbl_PEDIDOS[[#This Row],[id_AÑO]]</f>
        <v>Perú2019</v>
      </c>
      <c r="I436" s="19">
        <f>VLOOKUP(tbl_PEDIDOS[[#This Row],[id_PAIS_AÑO]],tbl_DESCUENTOS[],4,0)</f>
        <v>0.15</v>
      </c>
      <c r="J436" s="28">
        <f>VLOOKUP(tbl_PEDIDOS[[#This Row],[id_PRODUCTO]],tbl_PRODUCTOS[],3,0)*(1-VLOOKUP(tbl_PEDIDOS[[#This Row],[id_PAIS_AÑO]],tbl_DESCUENTOS[],4,0))</f>
        <v>714</v>
      </c>
      <c r="K436" s="28">
        <f>tbl_PEDIDOS[[#This Row],[CANTIDAD]]*tbl_PEDIDOS[[#This Row],[Precio Unit]]</f>
        <v>17136</v>
      </c>
    </row>
    <row r="437" spans="1:11" x14ac:dyDescent="0.25">
      <c r="A437" s="6">
        <v>436</v>
      </c>
      <c r="B437" t="s">
        <v>55</v>
      </c>
      <c r="C437" t="s">
        <v>3</v>
      </c>
      <c r="D437" s="14">
        <v>43661</v>
      </c>
      <c r="E437" s="6">
        <v>24</v>
      </c>
      <c r="F437" t="str">
        <f>VLOOKUP(tbl_PEDIDOS[[#This Row],[id_CLIENTE]],tbl_CLIENTES[],3,0)</f>
        <v>Ecuador</v>
      </c>
      <c r="G437">
        <f>YEAR(tbl_PEDIDOS[[#This Row],[FECHA]])</f>
        <v>2019</v>
      </c>
      <c r="H437" t="str">
        <f>tbl_PEDIDOS[[#This Row],[id_PAIS]]&amp;tbl_PEDIDOS[[#This Row],[id_AÑO]]</f>
        <v>Ecuador2019</v>
      </c>
      <c r="I437" s="19">
        <f>VLOOKUP(tbl_PEDIDOS[[#This Row],[id_PAIS_AÑO]],tbl_DESCUENTOS[],4,0)</f>
        <v>0.28000000000000003</v>
      </c>
      <c r="J437" s="28">
        <f>VLOOKUP(tbl_PEDIDOS[[#This Row],[id_PRODUCTO]],tbl_PRODUCTOS[],3,0)*(1-VLOOKUP(tbl_PEDIDOS[[#This Row],[id_PAIS_AÑO]],tbl_DESCUENTOS[],4,0))</f>
        <v>540</v>
      </c>
      <c r="K437" s="28">
        <f>tbl_PEDIDOS[[#This Row],[CANTIDAD]]*tbl_PEDIDOS[[#This Row],[Precio Unit]]</f>
        <v>12960</v>
      </c>
    </row>
    <row r="438" spans="1:11" x14ac:dyDescent="0.25">
      <c r="A438" s="6">
        <v>437</v>
      </c>
      <c r="B438" t="s">
        <v>56</v>
      </c>
      <c r="C438" t="s">
        <v>46</v>
      </c>
      <c r="D438" s="14">
        <v>43661</v>
      </c>
      <c r="E438" s="6">
        <v>18</v>
      </c>
      <c r="F438" t="str">
        <f>VLOOKUP(tbl_PEDIDOS[[#This Row],[id_CLIENTE]],tbl_CLIENTES[],3,0)</f>
        <v>Argentina</v>
      </c>
      <c r="G438">
        <f>YEAR(tbl_PEDIDOS[[#This Row],[FECHA]])</f>
        <v>2019</v>
      </c>
      <c r="H438" t="str">
        <f>tbl_PEDIDOS[[#This Row],[id_PAIS]]&amp;tbl_PEDIDOS[[#This Row],[id_AÑO]]</f>
        <v>Argentina2019</v>
      </c>
      <c r="I438" s="19">
        <f>VLOOKUP(tbl_PEDIDOS[[#This Row],[id_PAIS_AÑO]],tbl_DESCUENTOS[],4,0)</f>
        <v>0.38</v>
      </c>
      <c r="J438" s="28">
        <f>VLOOKUP(tbl_PEDIDOS[[#This Row],[id_PRODUCTO]],tbl_PRODUCTOS[],3,0)*(1-VLOOKUP(tbl_PEDIDOS[[#This Row],[id_PAIS_AÑO]],tbl_DESCUENTOS[],4,0))</f>
        <v>421.6</v>
      </c>
      <c r="K438" s="28">
        <f>tbl_PEDIDOS[[#This Row],[CANTIDAD]]*tbl_PEDIDOS[[#This Row],[Precio Unit]]</f>
        <v>7588.8</v>
      </c>
    </row>
    <row r="439" spans="1:11" x14ac:dyDescent="0.25">
      <c r="A439" s="6">
        <v>438</v>
      </c>
      <c r="B439" t="s">
        <v>57</v>
      </c>
      <c r="C439" t="s">
        <v>46</v>
      </c>
      <c r="D439" s="14">
        <v>43661</v>
      </c>
      <c r="E439" s="6">
        <v>24</v>
      </c>
      <c r="F439" t="str">
        <f>VLOOKUP(tbl_PEDIDOS[[#This Row],[id_CLIENTE]],tbl_CLIENTES[],3,0)</f>
        <v>Colombia</v>
      </c>
      <c r="G439">
        <f>YEAR(tbl_PEDIDOS[[#This Row],[FECHA]])</f>
        <v>2019</v>
      </c>
      <c r="H439" t="str">
        <f>tbl_PEDIDOS[[#This Row],[id_PAIS]]&amp;tbl_PEDIDOS[[#This Row],[id_AÑO]]</f>
        <v>Colombia2019</v>
      </c>
      <c r="I439" s="19">
        <f>VLOOKUP(tbl_PEDIDOS[[#This Row],[id_PAIS_AÑO]],tbl_DESCUENTOS[],4,0)</f>
        <v>0.05</v>
      </c>
      <c r="J439" s="28">
        <f>VLOOKUP(tbl_PEDIDOS[[#This Row],[id_PRODUCTO]],tbl_PRODUCTOS[],3,0)*(1-VLOOKUP(tbl_PEDIDOS[[#This Row],[id_PAIS_AÑO]],tbl_DESCUENTOS[],4,0))</f>
        <v>646</v>
      </c>
      <c r="K439" s="28">
        <f>tbl_PEDIDOS[[#This Row],[CANTIDAD]]*tbl_PEDIDOS[[#This Row],[Precio Unit]]</f>
        <v>15504</v>
      </c>
    </row>
    <row r="440" spans="1:11" x14ac:dyDescent="0.25">
      <c r="A440" s="6">
        <v>439</v>
      </c>
      <c r="B440" t="s">
        <v>58</v>
      </c>
      <c r="C440" t="s">
        <v>4</v>
      </c>
      <c r="D440" s="14">
        <v>43661</v>
      </c>
      <c r="E440" s="6">
        <v>12</v>
      </c>
      <c r="F440" t="str">
        <f>VLOOKUP(tbl_PEDIDOS[[#This Row],[id_CLIENTE]],tbl_CLIENTES[],3,0)</f>
        <v>Chile</v>
      </c>
      <c r="G440">
        <f>YEAR(tbl_PEDIDOS[[#This Row],[FECHA]])</f>
        <v>2019</v>
      </c>
      <c r="H440" t="str">
        <f>tbl_PEDIDOS[[#This Row],[id_PAIS]]&amp;tbl_PEDIDOS[[#This Row],[id_AÑO]]</f>
        <v>Chile2019</v>
      </c>
      <c r="I440" s="19">
        <f>VLOOKUP(tbl_PEDIDOS[[#This Row],[id_PAIS_AÑO]],tbl_DESCUENTOS[],4,0)</f>
        <v>0.26</v>
      </c>
      <c r="J440" s="28">
        <f>VLOOKUP(tbl_PEDIDOS[[#This Row],[id_PRODUCTO]],tbl_PRODUCTOS[],3,0)*(1-VLOOKUP(tbl_PEDIDOS[[#This Row],[id_PAIS_AÑO]],tbl_DESCUENTOS[],4,0))</f>
        <v>725.2</v>
      </c>
      <c r="K440" s="28">
        <f>tbl_PEDIDOS[[#This Row],[CANTIDAD]]*tbl_PEDIDOS[[#This Row],[Precio Unit]]</f>
        <v>8702.4000000000015</v>
      </c>
    </row>
    <row r="441" spans="1:11" x14ac:dyDescent="0.25">
      <c r="A441" s="6">
        <v>440</v>
      </c>
      <c r="B441" t="s">
        <v>58</v>
      </c>
      <c r="C441" t="s">
        <v>6</v>
      </c>
      <c r="D441" s="14">
        <v>43661</v>
      </c>
      <c r="E441" s="6">
        <v>24</v>
      </c>
      <c r="F441" t="str">
        <f>VLOOKUP(tbl_PEDIDOS[[#This Row],[id_CLIENTE]],tbl_CLIENTES[],3,0)</f>
        <v>Chile</v>
      </c>
      <c r="G441">
        <f>YEAR(tbl_PEDIDOS[[#This Row],[FECHA]])</f>
        <v>2019</v>
      </c>
      <c r="H441" t="str">
        <f>tbl_PEDIDOS[[#This Row],[id_PAIS]]&amp;tbl_PEDIDOS[[#This Row],[id_AÑO]]</f>
        <v>Chile2019</v>
      </c>
      <c r="I441" s="19">
        <f>VLOOKUP(tbl_PEDIDOS[[#This Row],[id_PAIS_AÑO]],tbl_DESCUENTOS[],4,0)</f>
        <v>0.26</v>
      </c>
      <c r="J441" s="28">
        <f>VLOOKUP(tbl_PEDIDOS[[#This Row],[id_PRODUCTO]],tbl_PRODUCTOS[],3,0)*(1-VLOOKUP(tbl_PEDIDOS[[#This Row],[id_PAIS_AÑO]],tbl_DESCUENTOS[],4,0))</f>
        <v>621.6</v>
      </c>
      <c r="K441" s="28">
        <f>tbl_PEDIDOS[[#This Row],[CANTIDAD]]*tbl_PEDIDOS[[#This Row],[Precio Unit]]</f>
        <v>14918.400000000001</v>
      </c>
    </row>
    <row r="442" spans="1:11" x14ac:dyDescent="0.25">
      <c r="A442" s="6">
        <v>441</v>
      </c>
      <c r="B442" t="s">
        <v>53</v>
      </c>
      <c r="C442" t="s">
        <v>7</v>
      </c>
      <c r="D442" s="14">
        <v>43661</v>
      </c>
      <c r="E442" s="6">
        <v>24</v>
      </c>
      <c r="F442" t="str">
        <f>VLOOKUP(tbl_PEDIDOS[[#This Row],[id_CLIENTE]],tbl_CLIENTES[],3,0)</f>
        <v>Uruguay</v>
      </c>
      <c r="G442">
        <f>YEAR(tbl_PEDIDOS[[#This Row],[FECHA]])</f>
        <v>2019</v>
      </c>
      <c r="H442" t="str">
        <f>tbl_PEDIDOS[[#This Row],[id_PAIS]]&amp;tbl_PEDIDOS[[#This Row],[id_AÑO]]</f>
        <v>Uruguay2019</v>
      </c>
      <c r="I442" s="19">
        <f>VLOOKUP(tbl_PEDIDOS[[#This Row],[id_PAIS_AÑO]],tbl_DESCUENTOS[],4,0)</f>
        <v>0.04</v>
      </c>
      <c r="J442" s="28">
        <f>VLOOKUP(tbl_PEDIDOS[[#This Row],[id_PRODUCTO]],tbl_PRODUCTOS[],3,0)*(1-VLOOKUP(tbl_PEDIDOS[[#This Row],[id_PAIS_AÑO]],tbl_DESCUENTOS[],4,0))</f>
        <v>729.6</v>
      </c>
      <c r="K442" s="28">
        <f>tbl_PEDIDOS[[#This Row],[CANTIDAD]]*tbl_PEDIDOS[[#This Row],[Precio Unit]]</f>
        <v>17510.400000000001</v>
      </c>
    </row>
    <row r="443" spans="1:11" x14ac:dyDescent="0.25">
      <c r="A443" s="6">
        <v>442</v>
      </c>
      <c r="B443" t="s">
        <v>54</v>
      </c>
      <c r="C443" t="s">
        <v>5</v>
      </c>
      <c r="D443" s="14">
        <v>43661</v>
      </c>
      <c r="E443" s="6">
        <v>36</v>
      </c>
      <c r="F443" t="str">
        <f>VLOOKUP(tbl_PEDIDOS[[#This Row],[id_CLIENTE]],tbl_CLIENTES[],3,0)</f>
        <v>Perú</v>
      </c>
      <c r="G443">
        <f>YEAR(tbl_PEDIDOS[[#This Row],[FECHA]])</f>
        <v>2019</v>
      </c>
      <c r="H443" t="str">
        <f>tbl_PEDIDOS[[#This Row],[id_PAIS]]&amp;tbl_PEDIDOS[[#This Row],[id_AÑO]]</f>
        <v>Perú2019</v>
      </c>
      <c r="I443" s="19">
        <f>VLOOKUP(tbl_PEDIDOS[[#This Row],[id_PAIS_AÑO]],tbl_DESCUENTOS[],4,0)</f>
        <v>0.15</v>
      </c>
      <c r="J443" s="28">
        <f>VLOOKUP(tbl_PEDIDOS[[#This Row],[id_PRODUCTO]],tbl_PRODUCTOS[],3,0)*(1-VLOOKUP(tbl_PEDIDOS[[#This Row],[id_PAIS_AÑO]],tbl_DESCUENTOS[],4,0))</f>
        <v>646</v>
      </c>
      <c r="K443" s="28">
        <f>tbl_PEDIDOS[[#This Row],[CANTIDAD]]*tbl_PEDIDOS[[#This Row],[Precio Unit]]</f>
        <v>23256</v>
      </c>
    </row>
    <row r="444" spans="1:11" x14ac:dyDescent="0.25">
      <c r="A444" s="6">
        <v>443</v>
      </c>
      <c r="B444" t="s">
        <v>55</v>
      </c>
      <c r="C444" t="s">
        <v>45</v>
      </c>
      <c r="D444" s="14">
        <v>43661</v>
      </c>
      <c r="E444" s="6">
        <v>24</v>
      </c>
      <c r="F444" t="str">
        <f>VLOOKUP(tbl_PEDIDOS[[#This Row],[id_CLIENTE]],tbl_CLIENTES[],3,0)</f>
        <v>Ecuador</v>
      </c>
      <c r="G444">
        <f>YEAR(tbl_PEDIDOS[[#This Row],[FECHA]])</f>
        <v>2019</v>
      </c>
      <c r="H444" t="str">
        <f>tbl_PEDIDOS[[#This Row],[id_PAIS]]&amp;tbl_PEDIDOS[[#This Row],[id_AÑO]]</f>
        <v>Ecuador2019</v>
      </c>
      <c r="I444" s="19">
        <f>VLOOKUP(tbl_PEDIDOS[[#This Row],[id_PAIS_AÑO]],tbl_DESCUENTOS[],4,0)</f>
        <v>0.28000000000000003</v>
      </c>
      <c r="J444" s="28">
        <f>VLOOKUP(tbl_PEDIDOS[[#This Row],[id_PRODUCTO]],tbl_PRODUCTOS[],3,0)*(1-VLOOKUP(tbl_PEDIDOS[[#This Row],[id_PAIS_AÑO]],tbl_DESCUENTOS[],4,0))</f>
        <v>626.4</v>
      </c>
      <c r="K444" s="28">
        <f>tbl_PEDIDOS[[#This Row],[CANTIDAD]]*tbl_PEDIDOS[[#This Row],[Precio Unit]]</f>
        <v>15033.599999999999</v>
      </c>
    </row>
    <row r="445" spans="1:11" x14ac:dyDescent="0.25">
      <c r="A445" s="6">
        <v>444</v>
      </c>
      <c r="B445" t="s">
        <v>56</v>
      </c>
      <c r="C445" t="s">
        <v>3</v>
      </c>
      <c r="D445" s="14">
        <v>43661</v>
      </c>
      <c r="E445" s="6">
        <v>24</v>
      </c>
      <c r="F445" t="str">
        <f>VLOOKUP(tbl_PEDIDOS[[#This Row],[id_CLIENTE]],tbl_CLIENTES[],3,0)</f>
        <v>Argentina</v>
      </c>
      <c r="G445">
        <f>YEAR(tbl_PEDIDOS[[#This Row],[FECHA]])</f>
        <v>2019</v>
      </c>
      <c r="H445" t="str">
        <f>tbl_PEDIDOS[[#This Row],[id_PAIS]]&amp;tbl_PEDIDOS[[#This Row],[id_AÑO]]</f>
        <v>Argentina2019</v>
      </c>
      <c r="I445" s="19">
        <f>VLOOKUP(tbl_PEDIDOS[[#This Row],[id_PAIS_AÑO]],tbl_DESCUENTOS[],4,0)</f>
        <v>0.38</v>
      </c>
      <c r="J445" s="28">
        <f>VLOOKUP(tbl_PEDIDOS[[#This Row],[id_PRODUCTO]],tbl_PRODUCTOS[],3,0)*(1-VLOOKUP(tbl_PEDIDOS[[#This Row],[id_PAIS_AÑO]],tbl_DESCUENTOS[],4,0))</f>
        <v>465</v>
      </c>
      <c r="K445" s="28">
        <f>tbl_PEDIDOS[[#This Row],[CANTIDAD]]*tbl_PEDIDOS[[#This Row],[Precio Unit]]</f>
        <v>11160</v>
      </c>
    </row>
    <row r="446" spans="1:11" x14ac:dyDescent="0.25">
      <c r="A446" s="6">
        <v>445</v>
      </c>
      <c r="B446" t="s">
        <v>54</v>
      </c>
      <c r="C446" t="s">
        <v>3</v>
      </c>
      <c r="D446" s="14">
        <v>43661</v>
      </c>
      <c r="E446" s="6">
        <v>12</v>
      </c>
      <c r="F446" t="str">
        <f>VLOOKUP(tbl_PEDIDOS[[#This Row],[id_CLIENTE]],tbl_CLIENTES[],3,0)</f>
        <v>Perú</v>
      </c>
      <c r="G446">
        <f>YEAR(tbl_PEDIDOS[[#This Row],[FECHA]])</f>
        <v>2019</v>
      </c>
      <c r="H446" t="str">
        <f>tbl_PEDIDOS[[#This Row],[id_PAIS]]&amp;tbl_PEDIDOS[[#This Row],[id_AÑO]]</f>
        <v>Perú2019</v>
      </c>
      <c r="I446" s="19">
        <f>VLOOKUP(tbl_PEDIDOS[[#This Row],[id_PAIS_AÑO]],tbl_DESCUENTOS[],4,0)</f>
        <v>0.15</v>
      </c>
      <c r="J446" s="28">
        <f>VLOOKUP(tbl_PEDIDOS[[#This Row],[id_PRODUCTO]],tbl_PRODUCTOS[],3,0)*(1-VLOOKUP(tbl_PEDIDOS[[#This Row],[id_PAIS_AÑO]],tbl_DESCUENTOS[],4,0))</f>
        <v>637.5</v>
      </c>
      <c r="K446" s="28">
        <f>tbl_PEDIDOS[[#This Row],[CANTIDAD]]*tbl_PEDIDOS[[#This Row],[Precio Unit]]</f>
        <v>7650</v>
      </c>
    </row>
    <row r="447" spans="1:11" x14ac:dyDescent="0.25">
      <c r="A447" s="6">
        <v>446</v>
      </c>
      <c r="B447" t="s">
        <v>58</v>
      </c>
      <c r="C447" t="s">
        <v>46</v>
      </c>
      <c r="D447" s="14">
        <v>43661</v>
      </c>
      <c r="E447" s="6">
        <v>24</v>
      </c>
      <c r="F447" t="str">
        <f>VLOOKUP(tbl_PEDIDOS[[#This Row],[id_CLIENTE]],tbl_CLIENTES[],3,0)</f>
        <v>Chile</v>
      </c>
      <c r="G447">
        <f>YEAR(tbl_PEDIDOS[[#This Row],[FECHA]])</f>
        <v>2019</v>
      </c>
      <c r="H447" t="str">
        <f>tbl_PEDIDOS[[#This Row],[id_PAIS]]&amp;tbl_PEDIDOS[[#This Row],[id_AÑO]]</f>
        <v>Chile2019</v>
      </c>
      <c r="I447" s="19">
        <f>VLOOKUP(tbl_PEDIDOS[[#This Row],[id_PAIS_AÑO]],tbl_DESCUENTOS[],4,0)</f>
        <v>0.26</v>
      </c>
      <c r="J447" s="28">
        <f>VLOOKUP(tbl_PEDIDOS[[#This Row],[id_PRODUCTO]],tbl_PRODUCTOS[],3,0)*(1-VLOOKUP(tbl_PEDIDOS[[#This Row],[id_PAIS_AÑO]],tbl_DESCUENTOS[],4,0))</f>
        <v>503.2</v>
      </c>
      <c r="K447" s="28">
        <f>tbl_PEDIDOS[[#This Row],[CANTIDAD]]*tbl_PEDIDOS[[#This Row],[Precio Unit]]</f>
        <v>12076.8</v>
      </c>
    </row>
    <row r="448" spans="1:11" x14ac:dyDescent="0.25">
      <c r="A448" s="6">
        <v>447</v>
      </c>
      <c r="B448" t="s">
        <v>54</v>
      </c>
      <c r="C448" t="s">
        <v>4</v>
      </c>
      <c r="D448" s="14">
        <v>43661</v>
      </c>
      <c r="E448" s="6">
        <v>24</v>
      </c>
      <c r="F448" t="str">
        <f>VLOOKUP(tbl_PEDIDOS[[#This Row],[id_CLIENTE]],tbl_CLIENTES[],3,0)</f>
        <v>Perú</v>
      </c>
      <c r="G448">
        <f>YEAR(tbl_PEDIDOS[[#This Row],[FECHA]])</f>
        <v>2019</v>
      </c>
      <c r="H448" t="str">
        <f>tbl_PEDIDOS[[#This Row],[id_PAIS]]&amp;tbl_PEDIDOS[[#This Row],[id_AÑO]]</f>
        <v>Perú2019</v>
      </c>
      <c r="I448" s="19">
        <f>VLOOKUP(tbl_PEDIDOS[[#This Row],[id_PAIS_AÑO]],tbl_DESCUENTOS[],4,0)</f>
        <v>0.15</v>
      </c>
      <c r="J448" s="28">
        <f>VLOOKUP(tbl_PEDIDOS[[#This Row],[id_PRODUCTO]],tbl_PRODUCTOS[],3,0)*(1-VLOOKUP(tbl_PEDIDOS[[#This Row],[id_PAIS_AÑO]],tbl_DESCUENTOS[],4,0))</f>
        <v>833</v>
      </c>
      <c r="K448" s="28">
        <f>tbl_PEDIDOS[[#This Row],[CANTIDAD]]*tbl_PEDIDOS[[#This Row],[Precio Unit]]</f>
        <v>19992</v>
      </c>
    </row>
    <row r="449" spans="1:11" x14ac:dyDescent="0.25">
      <c r="A449" s="6">
        <v>448</v>
      </c>
      <c r="B449" t="s">
        <v>55</v>
      </c>
      <c r="C449" t="s">
        <v>3</v>
      </c>
      <c r="D449" s="14">
        <v>43692</v>
      </c>
      <c r="E449" s="6">
        <v>12</v>
      </c>
      <c r="F449" t="str">
        <f>VLOOKUP(tbl_PEDIDOS[[#This Row],[id_CLIENTE]],tbl_CLIENTES[],3,0)</f>
        <v>Ecuador</v>
      </c>
      <c r="G449">
        <f>YEAR(tbl_PEDIDOS[[#This Row],[FECHA]])</f>
        <v>2019</v>
      </c>
      <c r="H449" t="str">
        <f>tbl_PEDIDOS[[#This Row],[id_PAIS]]&amp;tbl_PEDIDOS[[#This Row],[id_AÑO]]</f>
        <v>Ecuador2019</v>
      </c>
      <c r="I449" s="19">
        <f>VLOOKUP(tbl_PEDIDOS[[#This Row],[id_PAIS_AÑO]],tbl_DESCUENTOS[],4,0)</f>
        <v>0.28000000000000003</v>
      </c>
      <c r="J449" s="28">
        <f>VLOOKUP(tbl_PEDIDOS[[#This Row],[id_PRODUCTO]],tbl_PRODUCTOS[],3,0)*(1-VLOOKUP(tbl_PEDIDOS[[#This Row],[id_PAIS_AÑO]],tbl_DESCUENTOS[],4,0))</f>
        <v>540</v>
      </c>
      <c r="K449" s="28">
        <f>tbl_PEDIDOS[[#This Row],[CANTIDAD]]*tbl_PEDIDOS[[#This Row],[Precio Unit]]</f>
        <v>6480</v>
      </c>
    </row>
    <row r="450" spans="1:11" x14ac:dyDescent="0.25">
      <c r="A450" s="6">
        <v>449</v>
      </c>
      <c r="B450" t="s">
        <v>56</v>
      </c>
      <c r="C450" t="s">
        <v>5</v>
      </c>
      <c r="D450" s="14">
        <v>43692</v>
      </c>
      <c r="E450" s="6">
        <v>24</v>
      </c>
      <c r="F450" t="str">
        <f>VLOOKUP(tbl_PEDIDOS[[#This Row],[id_CLIENTE]],tbl_CLIENTES[],3,0)</f>
        <v>Argentina</v>
      </c>
      <c r="G450">
        <f>YEAR(tbl_PEDIDOS[[#This Row],[FECHA]])</f>
        <v>2019</v>
      </c>
      <c r="H450" t="str">
        <f>tbl_PEDIDOS[[#This Row],[id_PAIS]]&amp;tbl_PEDIDOS[[#This Row],[id_AÑO]]</f>
        <v>Argentina2019</v>
      </c>
      <c r="I450" s="19">
        <f>VLOOKUP(tbl_PEDIDOS[[#This Row],[id_PAIS_AÑO]],tbl_DESCUENTOS[],4,0)</f>
        <v>0.38</v>
      </c>
      <c r="J450" s="28">
        <f>VLOOKUP(tbl_PEDIDOS[[#This Row],[id_PRODUCTO]],tbl_PRODUCTOS[],3,0)*(1-VLOOKUP(tbl_PEDIDOS[[#This Row],[id_PAIS_AÑO]],tbl_DESCUENTOS[],4,0))</f>
        <v>471.2</v>
      </c>
      <c r="K450" s="28">
        <f>tbl_PEDIDOS[[#This Row],[CANTIDAD]]*tbl_PEDIDOS[[#This Row],[Precio Unit]]</f>
        <v>11308.8</v>
      </c>
    </row>
    <row r="451" spans="1:11" x14ac:dyDescent="0.25">
      <c r="A451" s="6">
        <v>450</v>
      </c>
      <c r="B451" t="s">
        <v>57</v>
      </c>
      <c r="C451" t="s">
        <v>6</v>
      </c>
      <c r="D451" s="14">
        <v>43692</v>
      </c>
      <c r="E451" s="6">
        <v>24</v>
      </c>
      <c r="F451" t="str">
        <f>VLOOKUP(tbl_PEDIDOS[[#This Row],[id_CLIENTE]],tbl_CLIENTES[],3,0)</f>
        <v>Colombia</v>
      </c>
      <c r="G451">
        <f>YEAR(tbl_PEDIDOS[[#This Row],[FECHA]])</f>
        <v>2019</v>
      </c>
      <c r="H451" t="str">
        <f>tbl_PEDIDOS[[#This Row],[id_PAIS]]&amp;tbl_PEDIDOS[[#This Row],[id_AÑO]]</f>
        <v>Colombia2019</v>
      </c>
      <c r="I451" s="19">
        <f>VLOOKUP(tbl_PEDIDOS[[#This Row],[id_PAIS_AÑO]],tbl_DESCUENTOS[],4,0)</f>
        <v>0.05</v>
      </c>
      <c r="J451" s="28">
        <f>VLOOKUP(tbl_PEDIDOS[[#This Row],[id_PRODUCTO]],tbl_PRODUCTOS[],3,0)*(1-VLOOKUP(tbl_PEDIDOS[[#This Row],[id_PAIS_AÑO]],tbl_DESCUENTOS[],4,0))</f>
        <v>798</v>
      </c>
      <c r="K451" s="28">
        <f>tbl_PEDIDOS[[#This Row],[CANTIDAD]]*tbl_PEDIDOS[[#This Row],[Precio Unit]]</f>
        <v>19152</v>
      </c>
    </row>
    <row r="452" spans="1:11" x14ac:dyDescent="0.25">
      <c r="A452" s="6">
        <v>451</v>
      </c>
      <c r="B452" t="s">
        <v>58</v>
      </c>
      <c r="C452" t="s">
        <v>45</v>
      </c>
      <c r="D452" s="14">
        <v>43692</v>
      </c>
      <c r="E452" s="6">
        <v>36</v>
      </c>
      <c r="F452" t="str">
        <f>VLOOKUP(tbl_PEDIDOS[[#This Row],[id_CLIENTE]],tbl_CLIENTES[],3,0)</f>
        <v>Chile</v>
      </c>
      <c r="G452">
        <f>YEAR(tbl_PEDIDOS[[#This Row],[FECHA]])</f>
        <v>2019</v>
      </c>
      <c r="H452" t="str">
        <f>tbl_PEDIDOS[[#This Row],[id_PAIS]]&amp;tbl_PEDIDOS[[#This Row],[id_AÑO]]</f>
        <v>Chile2019</v>
      </c>
      <c r="I452" s="19">
        <f>VLOOKUP(tbl_PEDIDOS[[#This Row],[id_PAIS_AÑO]],tbl_DESCUENTOS[],4,0)</f>
        <v>0.26</v>
      </c>
      <c r="J452" s="28">
        <f>VLOOKUP(tbl_PEDIDOS[[#This Row],[id_PRODUCTO]],tbl_PRODUCTOS[],3,0)*(1-VLOOKUP(tbl_PEDIDOS[[#This Row],[id_PAIS_AÑO]],tbl_DESCUENTOS[],4,0))</f>
        <v>643.79999999999995</v>
      </c>
      <c r="K452" s="28">
        <f>tbl_PEDIDOS[[#This Row],[CANTIDAD]]*tbl_PEDIDOS[[#This Row],[Precio Unit]]</f>
        <v>23176.799999999999</v>
      </c>
    </row>
    <row r="453" spans="1:11" x14ac:dyDescent="0.25">
      <c r="A453" s="6">
        <v>452</v>
      </c>
      <c r="B453" t="s">
        <v>53</v>
      </c>
      <c r="C453" t="s">
        <v>3</v>
      </c>
      <c r="D453" s="14">
        <v>43692</v>
      </c>
      <c r="E453" s="6">
        <v>36</v>
      </c>
      <c r="F453" t="str">
        <f>VLOOKUP(tbl_PEDIDOS[[#This Row],[id_CLIENTE]],tbl_CLIENTES[],3,0)</f>
        <v>Uruguay</v>
      </c>
      <c r="G453">
        <f>YEAR(tbl_PEDIDOS[[#This Row],[FECHA]])</f>
        <v>2019</v>
      </c>
      <c r="H453" t="str">
        <f>tbl_PEDIDOS[[#This Row],[id_PAIS]]&amp;tbl_PEDIDOS[[#This Row],[id_AÑO]]</f>
        <v>Uruguay2019</v>
      </c>
      <c r="I453" s="19">
        <f>VLOOKUP(tbl_PEDIDOS[[#This Row],[id_PAIS_AÑO]],tbl_DESCUENTOS[],4,0)</f>
        <v>0.04</v>
      </c>
      <c r="J453" s="28">
        <f>VLOOKUP(tbl_PEDIDOS[[#This Row],[id_PRODUCTO]],tbl_PRODUCTOS[],3,0)*(1-VLOOKUP(tbl_PEDIDOS[[#This Row],[id_PAIS_AÑO]],tbl_DESCUENTOS[],4,0))</f>
        <v>720</v>
      </c>
      <c r="K453" s="28">
        <f>tbl_PEDIDOS[[#This Row],[CANTIDAD]]*tbl_PEDIDOS[[#This Row],[Precio Unit]]</f>
        <v>25920</v>
      </c>
    </row>
    <row r="454" spans="1:11" x14ac:dyDescent="0.25">
      <c r="A454" s="6">
        <v>453</v>
      </c>
      <c r="B454" t="s">
        <v>54</v>
      </c>
      <c r="C454" t="s">
        <v>46</v>
      </c>
      <c r="D454" s="14">
        <v>43692</v>
      </c>
      <c r="E454" s="6">
        <v>24</v>
      </c>
      <c r="F454" t="str">
        <f>VLOOKUP(tbl_PEDIDOS[[#This Row],[id_CLIENTE]],tbl_CLIENTES[],3,0)</f>
        <v>Perú</v>
      </c>
      <c r="G454">
        <f>YEAR(tbl_PEDIDOS[[#This Row],[FECHA]])</f>
        <v>2019</v>
      </c>
      <c r="H454" t="str">
        <f>tbl_PEDIDOS[[#This Row],[id_PAIS]]&amp;tbl_PEDIDOS[[#This Row],[id_AÑO]]</f>
        <v>Perú2019</v>
      </c>
      <c r="I454" s="19">
        <f>VLOOKUP(tbl_PEDIDOS[[#This Row],[id_PAIS_AÑO]],tbl_DESCUENTOS[],4,0)</f>
        <v>0.15</v>
      </c>
      <c r="J454" s="28">
        <f>VLOOKUP(tbl_PEDIDOS[[#This Row],[id_PRODUCTO]],tbl_PRODUCTOS[],3,0)*(1-VLOOKUP(tbl_PEDIDOS[[#This Row],[id_PAIS_AÑO]],tbl_DESCUENTOS[],4,0))</f>
        <v>578</v>
      </c>
      <c r="K454" s="28">
        <f>tbl_PEDIDOS[[#This Row],[CANTIDAD]]*tbl_PEDIDOS[[#This Row],[Precio Unit]]</f>
        <v>13872</v>
      </c>
    </row>
    <row r="455" spans="1:11" x14ac:dyDescent="0.25">
      <c r="A455" s="6">
        <v>454</v>
      </c>
      <c r="B455" t="s">
        <v>54</v>
      </c>
      <c r="C455" t="s">
        <v>6</v>
      </c>
      <c r="D455" s="14">
        <v>43692</v>
      </c>
      <c r="E455" s="6">
        <v>18</v>
      </c>
      <c r="F455" t="str">
        <f>VLOOKUP(tbl_PEDIDOS[[#This Row],[id_CLIENTE]],tbl_CLIENTES[],3,0)</f>
        <v>Perú</v>
      </c>
      <c r="G455">
        <f>YEAR(tbl_PEDIDOS[[#This Row],[FECHA]])</f>
        <v>2019</v>
      </c>
      <c r="H455" t="str">
        <f>tbl_PEDIDOS[[#This Row],[id_PAIS]]&amp;tbl_PEDIDOS[[#This Row],[id_AÑO]]</f>
        <v>Perú2019</v>
      </c>
      <c r="I455" s="19">
        <f>VLOOKUP(tbl_PEDIDOS[[#This Row],[id_PAIS_AÑO]],tbl_DESCUENTOS[],4,0)</f>
        <v>0.15</v>
      </c>
      <c r="J455" s="28">
        <f>VLOOKUP(tbl_PEDIDOS[[#This Row],[id_PRODUCTO]],tbl_PRODUCTOS[],3,0)*(1-VLOOKUP(tbl_PEDIDOS[[#This Row],[id_PAIS_AÑO]],tbl_DESCUENTOS[],4,0))</f>
        <v>714</v>
      </c>
      <c r="K455" s="28">
        <f>tbl_PEDIDOS[[#This Row],[CANTIDAD]]*tbl_PEDIDOS[[#This Row],[Precio Unit]]</f>
        <v>12852</v>
      </c>
    </row>
    <row r="456" spans="1:11" x14ac:dyDescent="0.25">
      <c r="A456" s="6">
        <v>455</v>
      </c>
      <c r="B456" t="s">
        <v>55</v>
      </c>
      <c r="C456" t="s">
        <v>6</v>
      </c>
      <c r="D456" s="14">
        <v>43692</v>
      </c>
      <c r="E456" s="6">
        <v>12</v>
      </c>
      <c r="F456" t="str">
        <f>VLOOKUP(tbl_PEDIDOS[[#This Row],[id_CLIENTE]],tbl_CLIENTES[],3,0)</f>
        <v>Ecuador</v>
      </c>
      <c r="G456">
        <f>YEAR(tbl_PEDIDOS[[#This Row],[FECHA]])</f>
        <v>2019</v>
      </c>
      <c r="H456" t="str">
        <f>tbl_PEDIDOS[[#This Row],[id_PAIS]]&amp;tbl_PEDIDOS[[#This Row],[id_AÑO]]</f>
        <v>Ecuador2019</v>
      </c>
      <c r="I456" s="19">
        <f>VLOOKUP(tbl_PEDIDOS[[#This Row],[id_PAIS_AÑO]],tbl_DESCUENTOS[],4,0)</f>
        <v>0.28000000000000003</v>
      </c>
      <c r="J456" s="28">
        <f>VLOOKUP(tbl_PEDIDOS[[#This Row],[id_PRODUCTO]],tbl_PRODUCTOS[],3,0)*(1-VLOOKUP(tbl_PEDIDOS[[#This Row],[id_PAIS_AÑO]],tbl_DESCUENTOS[],4,0))</f>
        <v>604.79999999999995</v>
      </c>
      <c r="K456" s="28">
        <f>tbl_PEDIDOS[[#This Row],[CANTIDAD]]*tbl_PEDIDOS[[#This Row],[Precio Unit]]</f>
        <v>7257.5999999999995</v>
      </c>
    </row>
    <row r="457" spans="1:11" x14ac:dyDescent="0.25">
      <c r="A457" s="6">
        <v>456</v>
      </c>
      <c r="B457" t="s">
        <v>56</v>
      </c>
      <c r="C457" t="s">
        <v>45</v>
      </c>
      <c r="D457" s="14">
        <v>43692</v>
      </c>
      <c r="E457" s="6">
        <v>18</v>
      </c>
      <c r="F457" t="str">
        <f>VLOOKUP(tbl_PEDIDOS[[#This Row],[id_CLIENTE]],tbl_CLIENTES[],3,0)</f>
        <v>Argentina</v>
      </c>
      <c r="G457">
        <f>YEAR(tbl_PEDIDOS[[#This Row],[FECHA]])</f>
        <v>2019</v>
      </c>
      <c r="H457" t="str">
        <f>tbl_PEDIDOS[[#This Row],[id_PAIS]]&amp;tbl_PEDIDOS[[#This Row],[id_AÑO]]</f>
        <v>Argentina2019</v>
      </c>
      <c r="I457" s="19">
        <f>VLOOKUP(tbl_PEDIDOS[[#This Row],[id_PAIS_AÑO]],tbl_DESCUENTOS[],4,0)</f>
        <v>0.38</v>
      </c>
      <c r="J457" s="28">
        <f>VLOOKUP(tbl_PEDIDOS[[#This Row],[id_PRODUCTO]],tbl_PRODUCTOS[],3,0)*(1-VLOOKUP(tbl_PEDIDOS[[#This Row],[id_PAIS_AÑO]],tbl_DESCUENTOS[],4,0))</f>
        <v>539.4</v>
      </c>
      <c r="K457" s="28">
        <f>tbl_PEDIDOS[[#This Row],[CANTIDAD]]*tbl_PEDIDOS[[#This Row],[Precio Unit]]</f>
        <v>9709.1999999999989</v>
      </c>
    </row>
    <row r="458" spans="1:11" x14ac:dyDescent="0.25">
      <c r="A458" s="6">
        <v>457</v>
      </c>
      <c r="B458" t="s">
        <v>57</v>
      </c>
      <c r="C458" t="s">
        <v>3</v>
      </c>
      <c r="D458" s="14">
        <v>43692</v>
      </c>
      <c r="E458" s="6">
        <v>12</v>
      </c>
      <c r="F458" t="str">
        <f>VLOOKUP(tbl_PEDIDOS[[#This Row],[id_CLIENTE]],tbl_CLIENTES[],3,0)</f>
        <v>Colombia</v>
      </c>
      <c r="G458">
        <f>YEAR(tbl_PEDIDOS[[#This Row],[FECHA]])</f>
        <v>2019</v>
      </c>
      <c r="H458" t="str">
        <f>tbl_PEDIDOS[[#This Row],[id_PAIS]]&amp;tbl_PEDIDOS[[#This Row],[id_AÑO]]</f>
        <v>Colombia2019</v>
      </c>
      <c r="I458" s="19">
        <f>VLOOKUP(tbl_PEDIDOS[[#This Row],[id_PAIS_AÑO]],tbl_DESCUENTOS[],4,0)</f>
        <v>0.05</v>
      </c>
      <c r="J458" s="28">
        <f>VLOOKUP(tbl_PEDIDOS[[#This Row],[id_PRODUCTO]],tbl_PRODUCTOS[],3,0)*(1-VLOOKUP(tbl_PEDIDOS[[#This Row],[id_PAIS_AÑO]],tbl_DESCUENTOS[],4,0))</f>
        <v>712.5</v>
      </c>
      <c r="K458" s="28">
        <f>tbl_PEDIDOS[[#This Row],[CANTIDAD]]*tbl_PEDIDOS[[#This Row],[Precio Unit]]</f>
        <v>8550</v>
      </c>
    </row>
    <row r="459" spans="1:11" x14ac:dyDescent="0.25">
      <c r="A459" s="6">
        <v>458</v>
      </c>
      <c r="B459" t="s">
        <v>58</v>
      </c>
      <c r="C459" t="s">
        <v>7</v>
      </c>
      <c r="D459" s="14">
        <v>43692</v>
      </c>
      <c r="E459" s="6">
        <v>24</v>
      </c>
      <c r="F459" t="str">
        <f>VLOOKUP(tbl_PEDIDOS[[#This Row],[id_CLIENTE]],tbl_CLIENTES[],3,0)</f>
        <v>Chile</v>
      </c>
      <c r="G459">
        <f>YEAR(tbl_PEDIDOS[[#This Row],[FECHA]])</f>
        <v>2019</v>
      </c>
      <c r="H459" t="str">
        <f>tbl_PEDIDOS[[#This Row],[id_PAIS]]&amp;tbl_PEDIDOS[[#This Row],[id_AÑO]]</f>
        <v>Chile2019</v>
      </c>
      <c r="I459" s="19">
        <f>VLOOKUP(tbl_PEDIDOS[[#This Row],[id_PAIS_AÑO]],tbl_DESCUENTOS[],4,0)</f>
        <v>0.26</v>
      </c>
      <c r="J459" s="28">
        <f>VLOOKUP(tbl_PEDIDOS[[#This Row],[id_PRODUCTO]],tbl_PRODUCTOS[],3,0)*(1-VLOOKUP(tbl_PEDIDOS[[#This Row],[id_PAIS_AÑO]],tbl_DESCUENTOS[],4,0))</f>
        <v>562.4</v>
      </c>
      <c r="K459" s="28">
        <f>tbl_PEDIDOS[[#This Row],[CANTIDAD]]*tbl_PEDIDOS[[#This Row],[Precio Unit]]</f>
        <v>13497.599999999999</v>
      </c>
    </row>
    <row r="460" spans="1:11" x14ac:dyDescent="0.25">
      <c r="A460" s="6">
        <v>459</v>
      </c>
      <c r="B460" t="s">
        <v>53</v>
      </c>
      <c r="C460" t="s">
        <v>6</v>
      </c>
      <c r="D460" s="14">
        <v>43692</v>
      </c>
      <c r="E460" s="6">
        <v>24</v>
      </c>
      <c r="F460" t="str">
        <f>VLOOKUP(tbl_PEDIDOS[[#This Row],[id_CLIENTE]],tbl_CLIENTES[],3,0)</f>
        <v>Uruguay</v>
      </c>
      <c r="G460">
        <f>YEAR(tbl_PEDIDOS[[#This Row],[FECHA]])</f>
        <v>2019</v>
      </c>
      <c r="H460" t="str">
        <f>tbl_PEDIDOS[[#This Row],[id_PAIS]]&amp;tbl_PEDIDOS[[#This Row],[id_AÑO]]</f>
        <v>Uruguay2019</v>
      </c>
      <c r="I460" s="19">
        <f>VLOOKUP(tbl_PEDIDOS[[#This Row],[id_PAIS_AÑO]],tbl_DESCUENTOS[],4,0)</f>
        <v>0.04</v>
      </c>
      <c r="J460" s="28">
        <f>VLOOKUP(tbl_PEDIDOS[[#This Row],[id_PRODUCTO]],tbl_PRODUCTOS[],3,0)*(1-VLOOKUP(tbl_PEDIDOS[[#This Row],[id_PAIS_AÑO]],tbl_DESCUENTOS[],4,0))</f>
        <v>806.4</v>
      </c>
      <c r="K460" s="28">
        <f>tbl_PEDIDOS[[#This Row],[CANTIDAD]]*tbl_PEDIDOS[[#This Row],[Precio Unit]]</f>
        <v>19353.599999999999</v>
      </c>
    </row>
    <row r="461" spans="1:11" x14ac:dyDescent="0.25">
      <c r="A461" s="6">
        <v>460</v>
      </c>
      <c r="B461" t="s">
        <v>56</v>
      </c>
      <c r="C461" t="s">
        <v>46</v>
      </c>
      <c r="D461" s="14">
        <v>43692</v>
      </c>
      <c r="E461" s="6">
        <v>24</v>
      </c>
      <c r="F461" t="str">
        <f>VLOOKUP(tbl_PEDIDOS[[#This Row],[id_CLIENTE]],tbl_CLIENTES[],3,0)</f>
        <v>Argentina</v>
      </c>
      <c r="G461">
        <f>YEAR(tbl_PEDIDOS[[#This Row],[FECHA]])</f>
        <v>2019</v>
      </c>
      <c r="H461" t="str">
        <f>tbl_PEDIDOS[[#This Row],[id_PAIS]]&amp;tbl_PEDIDOS[[#This Row],[id_AÑO]]</f>
        <v>Argentina2019</v>
      </c>
      <c r="I461" s="19">
        <f>VLOOKUP(tbl_PEDIDOS[[#This Row],[id_PAIS_AÑO]],tbl_DESCUENTOS[],4,0)</f>
        <v>0.38</v>
      </c>
      <c r="J461" s="28">
        <f>VLOOKUP(tbl_PEDIDOS[[#This Row],[id_PRODUCTO]],tbl_PRODUCTOS[],3,0)*(1-VLOOKUP(tbl_PEDIDOS[[#This Row],[id_PAIS_AÑO]],tbl_DESCUENTOS[],4,0))</f>
        <v>421.6</v>
      </c>
      <c r="K461" s="28">
        <f>tbl_PEDIDOS[[#This Row],[CANTIDAD]]*tbl_PEDIDOS[[#This Row],[Precio Unit]]</f>
        <v>10118.400000000001</v>
      </c>
    </row>
    <row r="462" spans="1:11" x14ac:dyDescent="0.25">
      <c r="A462" s="6">
        <v>461</v>
      </c>
      <c r="B462" t="s">
        <v>57</v>
      </c>
      <c r="C462" t="s">
        <v>46</v>
      </c>
      <c r="D462" s="14">
        <v>43692</v>
      </c>
      <c r="E462" s="6">
        <v>24</v>
      </c>
      <c r="F462" t="str">
        <f>VLOOKUP(tbl_PEDIDOS[[#This Row],[id_CLIENTE]],tbl_CLIENTES[],3,0)</f>
        <v>Colombia</v>
      </c>
      <c r="G462">
        <f>YEAR(tbl_PEDIDOS[[#This Row],[FECHA]])</f>
        <v>2019</v>
      </c>
      <c r="H462" t="str">
        <f>tbl_PEDIDOS[[#This Row],[id_PAIS]]&amp;tbl_PEDIDOS[[#This Row],[id_AÑO]]</f>
        <v>Colombia2019</v>
      </c>
      <c r="I462" s="19">
        <f>VLOOKUP(tbl_PEDIDOS[[#This Row],[id_PAIS_AÑO]],tbl_DESCUENTOS[],4,0)</f>
        <v>0.05</v>
      </c>
      <c r="J462" s="28">
        <f>VLOOKUP(tbl_PEDIDOS[[#This Row],[id_PRODUCTO]],tbl_PRODUCTOS[],3,0)*(1-VLOOKUP(tbl_PEDIDOS[[#This Row],[id_PAIS_AÑO]],tbl_DESCUENTOS[],4,0))</f>
        <v>646</v>
      </c>
      <c r="K462" s="28">
        <f>tbl_PEDIDOS[[#This Row],[CANTIDAD]]*tbl_PEDIDOS[[#This Row],[Precio Unit]]</f>
        <v>15504</v>
      </c>
    </row>
    <row r="463" spans="1:11" x14ac:dyDescent="0.25">
      <c r="A463" s="6">
        <v>462</v>
      </c>
      <c r="B463" t="s">
        <v>58</v>
      </c>
      <c r="C463" t="s">
        <v>4</v>
      </c>
      <c r="D463" s="14">
        <v>43692</v>
      </c>
      <c r="E463" s="6">
        <v>36</v>
      </c>
      <c r="F463" t="str">
        <f>VLOOKUP(tbl_PEDIDOS[[#This Row],[id_CLIENTE]],tbl_CLIENTES[],3,0)</f>
        <v>Chile</v>
      </c>
      <c r="G463">
        <f>YEAR(tbl_PEDIDOS[[#This Row],[FECHA]])</f>
        <v>2019</v>
      </c>
      <c r="H463" t="str">
        <f>tbl_PEDIDOS[[#This Row],[id_PAIS]]&amp;tbl_PEDIDOS[[#This Row],[id_AÑO]]</f>
        <v>Chile2019</v>
      </c>
      <c r="I463" s="19">
        <f>VLOOKUP(tbl_PEDIDOS[[#This Row],[id_PAIS_AÑO]],tbl_DESCUENTOS[],4,0)</f>
        <v>0.26</v>
      </c>
      <c r="J463" s="28">
        <f>VLOOKUP(tbl_PEDIDOS[[#This Row],[id_PRODUCTO]],tbl_PRODUCTOS[],3,0)*(1-VLOOKUP(tbl_PEDIDOS[[#This Row],[id_PAIS_AÑO]],tbl_DESCUENTOS[],4,0))</f>
        <v>725.2</v>
      </c>
      <c r="K463" s="28">
        <f>tbl_PEDIDOS[[#This Row],[CANTIDAD]]*tbl_PEDIDOS[[#This Row],[Precio Unit]]</f>
        <v>26107.200000000001</v>
      </c>
    </row>
    <row r="464" spans="1:11" x14ac:dyDescent="0.25">
      <c r="A464" s="6">
        <v>463</v>
      </c>
      <c r="B464" t="s">
        <v>58</v>
      </c>
      <c r="C464" t="s">
        <v>6</v>
      </c>
      <c r="D464" s="14">
        <v>43692</v>
      </c>
      <c r="E464" s="6">
        <v>12</v>
      </c>
      <c r="F464" t="str">
        <f>VLOOKUP(tbl_PEDIDOS[[#This Row],[id_CLIENTE]],tbl_CLIENTES[],3,0)</f>
        <v>Chile</v>
      </c>
      <c r="G464">
        <f>YEAR(tbl_PEDIDOS[[#This Row],[FECHA]])</f>
        <v>2019</v>
      </c>
      <c r="H464" t="str">
        <f>tbl_PEDIDOS[[#This Row],[id_PAIS]]&amp;tbl_PEDIDOS[[#This Row],[id_AÑO]]</f>
        <v>Chile2019</v>
      </c>
      <c r="I464" s="19">
        <f>VLOOKUP(tbl_PEDIDOS[[#This Row],[id_PAIS_AÑO]],tbl_DESCUENTOS[],4,0)</f>
        <v>0.26</v>
      </c>
      <c r="J464" s="28">
        <f>VLOOKUP(tbl_PEDIDOS[[#This Row],[id_PRODUCTO]],tbl_PRODUCTOS[],3,0)*(1-VLOOKUP(tbl_PEDIDOS[[#This Row],[id_PAIS_AÑO]],tbl_DESCUENTOS[],4,0))</f>
        <v>621.6</v>
      </c>
      <c r="K464" s="28">
        <f>tbl_PEDIDOS[[#This Row],[CANTIDAD]]*tbl_PEDIDOS[[#This Row],[Precio Unit]]</f>
        <v>7459.2000000000007</v>
      </c>
    </row>
    <row r="465" spans="1:11" x14ac:dyDescent="0.25">
      <c r="A465" s="6">
        <v>464</v>
      </c>
      <c r="B465" t="s">
        <v>54</v>
      </c>
      <c r="C465" t="s">
        <v>5</v>
      </c>
      <c r="D465" s="14">
        <v>43692</v>
      </c>
      <c r="E465" s="6">
        <v>24</v>
      </c>
      <c r="F465" t="str">
        <f>VLOOKUP(tbl_PEDIDOS[[#This Row],[id_CLIENTE]],tbl_CLIENTES[],3,0)</f>
        <v>Perú</v>
      </c>
      <c r="G465">
        <f>YEAR(tbl_PEDIDOS[[#This Row],[FECHA]])</f>
        <v>2019</v>
      </c>
      <c r="H465" t="str">
        <f>tbl_PEDIDOS[[#This Row],[id_PAIS]]&amp;tbl_PEDIDOS[[#This Row],[id_AÑO]]</f>
        <v>Perú2019</v>
      </c>
      <c r="I465" s="19">
        <f>VLOOKUP(tbl_PEDIDOS[[#This Row],[id_PAIS_AÑO]],tbl_DESCUENTOS[],4,0)</f>
        <v>0.15</v>
      </c>
      <c r="J465" s="28">
        <f>VLOOKUP(tbl_PEDIDOS[[#This Row],[id_PRODUCTO]],tbl_PRODUCTOS[],3,0)*(1-VLOOKUP(tbl_PEDIDOS[[#This Row],[id_PAIS_AÑO]],tbl_DESCUENTOS[],4,0))</f>
        <v>646</v>
      </c>
      <c r="K465" s="28">
        <f>tbl_PEDIDOS[[#This Row],[CANTIDAD]]*tbl_PEDIDOS[[#This Row],[Precio Unit]]</f>
        <v>15504</v>
      </c>
    </row>
    <row r="466" spans="1:11" x14ac:dyDescent="0.25">
      <c r="A466" s="6">
        <v>465</v>
      </c>
      <c r="B466" t="s">
        <v>53</v>
      </c>
      <c r="C466" t="s">
        <v>45</v>
      </c>
      <c r="D466" s="14">
        <v>43692</v>
      </c>
      <c r="E466" s="6">
        <v>36</v>
      </c>
      <c r="F466" t="str">
        <f>VLOOKUP(tbl_PEDIDOS[[#This Row],[id_CLIENTE]],tbl_CLIENTES[],3,0)</f>
        <v>Uruguay</v>
      </c>
      <c r="G466">
        <f>YEAR(tbl_PEDIDOS[[#This Row],[FECHA]])</f>
        <v>2019</v>
      </c>
      <c r="H466" t="str">
        <f>tbl_PEDIDOS[[#This Row],[id_PAIS]]&amp;tbl_PEDIDOS[[#This Row],[id_AÑO]]</f>
        <v>Uruguay2019</v>
      </c>
      <c r="I466" s="19">
        <f>VLOOKUP(tbl_PEDIDOS[[#This Row],[id_PAIS_AÑO]],tbl_DESCUENTOS[],4,0)</f>
        <v>0.04</v>
      </c>
      <c r="J466" s="28">
        <f>VLOOKUP(tbl_PEDIDOS[[#This Row],[id_PRODUCTO]],tbl_PRODUCTOS[],3,0)*(1-VLOOKUP(tbl_PEDIDOS[[#This Row],[id_PAIS_AÑO]],tbl_DESCUENTOS[],4,0))</f>
        <v>835.19999999999993</v>
      </c>
      <c r="K466" s="28">
        <f>tbl_PEDIDOS[[#This Row],[CANTIDAD]]*tbl_PEDIDOS[[#This Row],[Precio Unit]]</f>
        <v>30067.199999999997</v>
      </c>
    </row>
    <row r="467" spans="1:11" x14ac:dyDescent="0.25">
      <c r="A467" s="6">
        <v>466</v>
      </c>
      <c r="B467" t="s">
        <v>54</v>
      </c>
      <c r="C467" t="s">
        <v>3</v>
      </c>
      <c r="D467" s="14">
        <v>43692</v>
      </c>
      <c r="E467" s="6">
        <v>24</v>
      </c>
      <c r="F467" t="str">
        <f>VLOOKUP(tbl_PEDIDOS[[#This Row],[id_CLIENTE]],tbl_CLIENTES[],3,0)</f>
        <v>Perú</v>
      </c>
      <c r="G467">
        <f>YEAR(tbl_PEDIDOS[[#This Row],[FECHA]])</f>
        <v>2019</v>
      </c>
      <c r="H467" t="str">
        <f>tbl_PEDIDOS[[#This Row],[id_PAIS]]&amp;tbl_PEDIDOS[[#This Row],[id_AÑO]]</f>
        <v>Perú2019</v>
      </c>
      <c r="I467" s="19">
        <f>VLOOKUP(tbl_PEDIDOS[[#This Row],[id_PAIS_AÑO]],tbl_DESCUENTOS[],4,0)</f>
        <v>0.15</v>
      </c>
      <c r="J467" s="28">
        <f>VLOOKUP(tbl_PEDIDOS[[#This Row],[id_PRODUCTO]],tbl_PRODUCTOS[],3,0)*(1-VLOOKUP(tbl_PEDIDOS[[#This Row],[id_PAIS_AÑO]],tbl_DESCUENTOS[],4,0))</f>
        <v>637.5</v>
      </c>
      <c r="K467" s="28">
        <f>tbl_PEDIDOS[[#This Row],[CANTIDAD]]*tbl_PEDIDOS[[#This Row],[Precio Unit]]</f>
        <v>15300</v>
      </c>
    </row>
    <row r="468" spans="1:11" x14ac:dyDescent="0.25">
      <c r="A468" s="6">
        <v>467</v>
      </c>
      <c r="B468" t="s">
        <v>56</v>
      </c>
      <c r="C468" t="s">
        <v>3</v>
      </c>
      <c r="D468" s="14">
        <v>43692</v>
      </c>
      <c r="E468" s="6">
        <v>24</v>
      </c>
      <c r="F468" t="str">
        <f>VLOOKUP(tbl_PEDIDOS[[#This Row],[id_CLIENTE]],tbl_CLIENTES[],3,0)</f>
        <v>Argentina</v>
      </c>
      <c r="G468">
        <f>YEAR(tbl_PEDIDOS[[#This Row],[FECHA]])</f>
        <v>2019</v>
      </c>
      <c r="H468" t="str">
        <f>tbl_PEDIDOS[[#This Row],[id_PAIS]]&amp;tbl_PEDIDOS[[#This Row],[id_AÑO]]</f>
        <v>Argentina2019</v>
      </c>
      <c r="I468" s="19">
        <f>VLOOKUP(tbl_PEDIDOS[[#This Row],[id_PAIS_AÑO]],tbl_DESCUENTOS[],4,0)</f>
        <v>0.38</v>
      </c>
      <c r="J468" s="28">
        <f>VLOOKUP(tbl_PEDIDOS[[#This Row],[id_PRODUCTO]],tbl_PRODUCTOS[],3,0)*(1-VLOOKUP(tbl_PEDIDOS[[#This Row],[id_PAIS_AÑO]],tbl_DESCUENTOS[],4,0))</f>
        <v>465</v>
      </c>
      <c r="K468" s="28">
        <f>tbl_PEDIDOS[[#This Row],[CANTIDAD]]*tbl_PEDIDOS[[#This Row],[Precio Unit]]</f>
        <v>11160</v>
      </c>
    </row>
    <row r="469" spans="1:11" x14ac:dyDescent="0.25">
      <c r="A469" s="6">
        <v>468</v>
      </c>
      <c r="B469" t="s">
        <v>57</v>
      </c>
      <c r="C469" t="s">
        <v>45</v>
      </c>
      <c r="D469" s="14">
        <v>43692</v>
      </c>
      <c r="E469" s="6">
        <v>36</v>
      </c>
      <c r="F469" t="str">
        <f>VLOOKUP(tbl_PEDIDOS[[#This Row],[id_CLIENTE]],tbl_CLIENTES[],3,0)</f>
        <v>Colombia</v>
      </c>
      <c r="G469">
        <f>YEAR(tbl_PEDIDOS[[#This Row],[FECHA]])</f>
        <v>2019</v>
      </c>
      <c r="H469" t="str">
        <f>tbl_PEDIDOS[[#This Row],[id_PAIS]]&amp;tbl_PEDIDOS[[#This Row],[id_AÑO]]</f>
        <v>Colombia2019</v>
      </c>
      <c r="I469" s="19">
        <f>VLOOKUP(tbl_PEDIDOS[[#This Row],[id_PAIS_AÑO]],tbl_DESCUENTOS[],4,0)</f>
        <v>0.05</v>
      </c>
      <c r="J469" s="28">
        <f>VLOOKUP(tbl_PEDIDOS[[#This Row],[id_PRODUCTO]],tbl_PRODUCTOS[],3,0)*(1-VLOOKUP(tbl_PEDIDOS[[#This Row],[id_PAIS_AÑO]],tbl_DESCUENTOS[],4,0))</f>
        <v>826.5</v>
      </c>
      <c r="K469" s="28">
        <f>tbl_PEDIDOS[[#This Row],[CANTIDAD]]*tbl_PEDIDOS[[#This Row],[Precio Unit]]</f>
        <v>29754</v>
      </c>
    </row>
    <row r="470" spans="1:11" x14ac:dyDescent="0.25">
      <c r="A470" s="6">
        <v>469</v>
      </c>
      <c r="B470" t="s">
        <v>58</v>
      </c>
      <c r="C470" t="s">
        <v>3</v>
      </c>
      <c r="D470" s="14">
        <v>43692</v>
      </c>
      <c r="E470" s="6">
        <v>12</v>
      </c>
      <c r="F470" t="str">
        <f>VLOOKUP(tbl_PEDIDOS[[#This Row],[id_CLIENTE]],tbl_CLIENTES[],3,0)</f>
        <v>Chile</v>
      </c>
      <c r="G470">
        <f>YEAR(tbl_PEDIDOS[[#This Row],[FECHA]])</f>
        <v>2019</v>
      </c>
      <c r="H470" t="str">
        <f>tbl_PEDIDOS[[#This Row],[id_PAIS]]&amp;tbl_PEDIDOS[[#This Row],[id_AÑO]]</f>
        <v>Chile2019</v>
      </c>
      <c r="I470" s="19">
        <f>VLOOKUP(tbl_PEDIDOS[[#This Row],[id_PAIS_AÑO]],tbl_DESCUENTOS[],4,0)</f>
        <v>0.26</v>
      </c>
      <c r="J470" s="28">
        <f>VLOOKUP(tbl_PEDIDOS[[#This Row],[id_PRODUCTO]],tbl_PRODUCTOS[],3,0)*(1-VLOOKUP(tbl_PEDIDOS[[#This Row],[id_PAIS_AÑO]],tbl_DESCUENTOS[],4,0))</f>
        <v>555</v>
      </c>
      <c r="K470" s="28">
        <f>tbl_PEDIDOS[[#This Row],[CANTIDAD]]*tbl_PEDIDOS[[#This Row],[Precio Unit]]</f>
        <v>6660</v>
      </c>
    </row>
    <row r="471" spans="1:11" x14ac:dyDescent="0.25">
      <c r="A471" s="6">
        <v>470</v>
      </c>
      <c r="B471" t="s">
        <v>57</v>
      </c>
      <c r="C471" t="s">
        <v>45</v>
      </c>
      <c r="D471" s="14">
        <v>43723</v>
      </c>
      <c r="E471" s="6">
        <v>36</v>
      </c>
      <c r="F471" t="str">
        <f>VLOOKUP(tbl_PEDIDOS[[#This Row],[id_CLIENTE]],tbl_CLIENTES[],3,0)</f>
        <v>Colombia</v>
      </c>
      <c r="G471">
        <f>YEAR(tbl_PEDIDOS[[#This Row],[FECHA]])</f>
        <v>2019</v>
      </c>
      <c r="H471" t="str">
        <f>tbl_PEDIDOS[[#This Row],[id_PAIS]]&amp;tbl_PEDIDOS[[#This Row],[id_AÑO]]</f>
        <v>Colombia2019</v>
      </c>
      <c r="I471" s="19">
        <f>VLOOKUP(tbl_PEDIDOS[[#This Row],[id_PAIS_AÑO]],tbl_DESCUENTOS[],4,0)</f>
        <v>0.05</v>
      </c>
      <c r="J471" s="28">
        <f>VLOOKUP(tbl_PEDIDOS[[#This Row],[id_PRODUCTO]],tbl_PRODUCTOS[],3,0)*(1-VLOOKUP(tbl_PEDIDOS[[#This Row],[id_PAIS_AÑO]],tbl_DESCUENTOS[],4,0))</f>
        <v>826.5</v>
      </c>
      <c r="K471" s="28">
        <f>tbl_PEDIDOS[[#This Row],[CANTIDAD]]*tbl_PEDIDOS[[#This Row],[Precio Unit]]</f>
        <v>29754</v>
      </c>
    </row>
    <row r="472" spans="1:11" x14ac:dyDescent="0.25">
      <c r="A472" s="6">
        <v>471</v>
      </c>
      <c r="B472" t="s">
        <v>58</v>
      </c>
      <c r="C472" t="s">
        <v>3</v>
      </c>
      <c r="D472" s="14">
        <v>43723</v>
      </c>
      <c r="E472" s="6">
        <v>36</v>
      </c>
      <c r="F472" t="str">
        <f>VLOOKUP(tbl_PEDIDOS[[#This Row],[id_CLIENTE]],tbl_CLIENTES[],3,0)</f>
        <v>Chile</v>
      </c>
      <c r="G472">
        <f>YEAR(tbl_PEDIDOS[[#This Row],[FECHA]])</f>
        <v>2019</v>
      </c>
      <c r="H472" t="str">
        <f>tbl_PEDIDOS[[#This Row],[id_PAIS]]&amp;tbl_PEDIDOS[[#This Row],[id_AÑO]]</f>
        <v>Chile2019</v>
      </c>
      <c r="I472" s="19">
        <f>VLOOKUP(tbl_PEDIDOS[[#This Row],[id_PAIS_AÑO]],tbl_DESCUENTOS[],4,0)</f>
        <v>0.26</v>
      </c>
      <c r="J472" s="28">
        <f>VLOOKUP(tbl_PEDIDOS[[#This Row],[id_PRODUCTO]],tbl_PRODUCTOS[],3,0)*(1-VLOOKUP(tbl_PEDIDOS[[#This Row],[id_PAIS_AÑO]],tbl_DESCUENTOS[],4,0))</f>
        <v>555</v>
      </c>
      <c r="K472" s="28">
        <f>tbl_PEDIDOS[[#This Row],[CANTIDAD]]*tbl_PEDIDOS[[#This Row],[Precio Unit]]</f>
        <v>19980</v>
      </c>
    </row>
    <row r="473" spans="1:11" x14ac:dyDescent="0.25">
      <c r="A473" s="6">
        <v>472</v>
      </c>
      <c r="B473" t="s">
        <v>58</v>
      </c>
      <c r="C473" t="s">
        <v>46</v>
      </c>
      <c r="D473" s="14">
        <v>43723</v>
      </c>
      <c r="E473" s="6">
        <v>24</v>
      </c>
      <c r="F473" t="str">
        <f>VLOOKUP(tbl_PEDIDOS[[#This Row],[id_CLIENTE]],tbl_CLIENTES[],3,0)</f>
        <v>Chile</v>
      </c>
      <c r="G473">
        <f>YEAR(tbl_PEDIDOS[[#This Row],[FECHA]])</f>
        <v>2019</v>
      </c>
      <c r="H473" t="str">
        <f>tbl_PEDIDOS[[#This Row],[id_PAIS]]&amp;tbl_PEDIDOS[[#This Row],[id_AÑO]]</f>
        <v>Chile2019</v>
      </c>
      <c r="I473" s="19">
        <f>VLOOKUP(tbl_PEDIDOS[[#This Row],[id_PAIS_AÑO]],tbl_DESCUENTOS[],4,0)</f>
        <v>0.26</v>
      </c>
      <c r="J473" s="28">
        <f>VLOOKUP(tbl_PEDIDOS[[#This Row],[id_PRODUCTO]],tbl_PRODUCTOS[],3,0)*(1-VLOOKUP(tbl_PEDIDOS[[#This Row],[id_PAIS_AÑO]],tbl_DESCUENTOS[],4,0))</f>
        <v>503.2</v>
      </c>
      <c r="K473" s="28">
        <f>tbl_PEDIDOS[[#This Row],[CANTIDAD]]*tbl_PEDIDOS[[#This Row],[Precio Unit]]</f>
        <v>12076.8</v>
      </c>
    </row>
    <row r="474" spans="1:11" x14ac:dyDescent="0.25">
      <c r="A474" s="6">
        <v>473</v>
      </c>
      <c r="B474" t="s">
        <v>53</v>
      </c>
      <c r="C474" t="s">
        <v>46</v>
      </c>
      <c r="D474" s="14">
        <v>43723</v>
      </c>
      <c r="E474" s="6">
        <v>18</v>
      </c>
      <c r="F474" t="str">
        <f>VLOOKUP(tbl_PEDIDOS[[#This Row],[id_CLIENTE]],tbl_CLIENTES[],3,0)</f>
        <v>Uruguay</v>
      </c>
      <c r="G474">
        <f>YEAR(tbl_PEDIDOS[[#This Row],[FECHA]])</f>
        <v>2019</v>
      </c>
      <c r="H474" t="str">
        <f>tbl_PEDIDOS[[#This Row],[id_PAIS]]&amp;tbl_PEDIDOS[[#This Row],[id_AÑO]]</f>
        <v>Uruguay2019</v>
      </c>
      <c r="I474" s="19">
        <f>VLOOKUP(tbl_PEDIDOS[[#This Row],[id_PAIS_AÑO]],tbl_DESCUENTOS[],4,0)</f>
        <v>0.04</v>
      </c>
      <c r="J474" s="28">
        <f>VLOOKUP(tbl_PEDIDOS[[#This Row],[id_PRODUCTO]],tbl_PRODUCTOS[],3,0)*(1-VLOOKUP(tbl_PEDIDOS[[#This Row],[id_PAIS_AÑO]],tbl_DESCUENTOS[],4,0))</f>
        <v>652.79999999999995</v>
      </c>
      <c r="K474" s="28">
        <f>tbl_PEDIDOS[[#This Row],[CANTIDAD]]*tbl_PEDIDOS[[#This Row],[Precio Unit]]</f>
        <v>11750.4</v>
      </c>
    </row>
    <row r="475" spans="1:11" x14ac:dyDescent="0.25">
      <c r="A475" s="6">
        <v>474</v>
      </c>
      <c r="B475" t="s">
        <v>52</v>
      </c>
      <c r="C475" t="s">
        <v>4</v>
      </c>
      <c r="D475" s="14">
        <v>43723</v>
      </c>
      <c r="E475" s="6">
        <v>12</v>
      </c>
      <c r="F475" t="str">
        <f>VLOOKUP(tbl_PEDIDOS[[#This Row],[id_CLIENTE]],tbl_CLIENTES[],3,0)</f>
        <v>Chile</v>
      </c>
      <c r="G475">
        <f>YEAR(tbl_PEDIDOS[[#This Row],[FECHA]])</f>
        <v>2019</v>
      </c>
      <c r="H475" t="str">
        <f>tbl_PEDIDOS[[#This Row],[id_PAIS]]&amp;tbl_PEDIDOS[[#This Row],[id_AÑO]]</f>
        <v>Chile2019</v>
      </c>
      <c r="I475" s="19">
        <f>VLOOKUP(tbl_PEDIDOS[[#This Row],[id_PAIS_AÑO]],tbl_DESCUENTOS[],4,0)</f>
        <v>0.26</v>
      </c>
      <c r="J475" s="28">
        <f>VLOOKUP(tbl_PEDIDOS[[#This Row],[id_PRODUCTO]],tbl_PRODUCTOS[],3,0)*(1-VLOOKUP(tbl_PEDIDOS[[#This Row],[id_PAIS_AÑO]],tbl_DESCUENTOS[],4,0))</f>
        <v>725.2</v>
      </c>
      <c r="K475" s="28">
        <f>tbl_PEDIDOS[[#This Row],[CANTIDAD]]*tbl_PEDIDOS[[#This Row],[Precio Unit]]</f>
        <v>8702.4000000000015</v>
      </c>
    </row>
    <row r="476" spans="1:11" x14ac:dyDescent="0.25">
      <c r="A476" s="6">
        <v>475</v>
      </c>
      <c r="B476" t="s">
        <v>52</v>
      </c>
      <c r="C476" t="s">
        <v>7</v>
      </c>
      <c r="D476" s="14">
        <v>43723</v>
      </c>
      <c r="E476" s="6">
        <v>24</v>
      </c>
      <c r="F476" t="str">
        <f>VLOOKUP(tbl_PEDIDOS[[#This Row],[id_CLIENTE]],tbl_CLIENTES[],3,0)</f>
        <v>Chile</v>
      </c>
      <c r="G476">
        <f>YEAR(tbl_PEDIDOS[[#This Row],[FECHA]])</f>
        <v>2019</v>
      </c>
      <c r="H476" t="str">
        <f>tbl_PEDIDOS[[#This Row],[id_PAIS]]&amp;tbl_PEDIDOS[[#This Row],[id_AÑO]]</f>
        <v>Chile2019</v>
      </c>
      <c r="I476" s="19">
        <f>VLOOKUP(tbl_PEDIDOS[[#This Row],[id_PAIS_AÑO]],tbl_DESCUENTOS[],4,0)</f>
        <v>0.26</v>
      </c>
      <c r="J476" s="28">
        <f>VLOOKUP(tbl_PEDIDOS[[#This Row],[id_PRODUCTO]],tbl_PRODUCTOS[],3,0)*(1-VLOOKUP(tbl_PEDIDOS[[#This Row],[id_PAIS_AÑO]],tbl_DESCUENTOS[],4,0))</f>
        <v>562.4</v>
      </c>
      <c r="K476" s="28">
        <f>tbl_PEDIDOS[[#This Row],[CANTIDAD]]*tbl_PEDIDOS[[#This Row],[Precio Unit]]</f>
        <v>13497.599999999999</v>
      </c>
    </row>
    <row r="477" spans="1:11" x14ac:dyDescent="0.25">
      <c r="A477" s="6">
        <v>476</v>
      </c>
      <c r="B477" t="s">
        <v>52</v>
      </c>
      <c r="C477" t="s">
        <v>3</v>
      </c>
      <c r="D477" s="14">
        <v>43723</v>
      </c>
      <c r="E477" s="6">
        <v>24</v>
      </c>
      <c r="F477" t="str">
        <f>VLOOKUP(tbl_PEDIDOS[[#This Row],[id_CLIENTE]],tbl_CLIENTES[],3,0)</f>
        <v>Chile</v>
      </c>
      <c r="G477">
        <f>YEAR(tbl_PEDIDOS[[#This Row],[FECHA]])</f>
        <v>2019</v>
      </c>
      <c r="H477" t="str">
        <f>tbl_PEDIDOS[[#This Row],[id_PAIS]]&amp;tbl_PEDIDOS[[#This Row],[id_AÑO]]</f>
        <v>Chile2019</v>
      </c>
      <c r="I477" s="19">
        <f>VLOOKUP(tbl_PEDIDOS[[#This Row],[id_PAIS_AÑO]],tbl_DESCUENTOS[],4,0)</f>
        <v>0.26</v>
      </c>
      <c r="J477" s="28">
        <f>VLOOKUP(tbl_PEDIDOS[[#This Row],[id_PRODUCTO]],tbl_PRODUCTOS[],3,0)*(1-VLOOKUP(tbl_PEDIDOS[[#This Row],[id_PAIS_AÑO]],tbl_DESCUENTOS[],4,0))</f>
        <v>555</v>
      </c>
      <c r="K477" s="28">
        <f>tbl_PEDIDOS[[#This Row],[CANTIDAD]]*tbl_PEDIDOS[[#This Row],[Precio Unit]]</f>
        <v>13320</v>
      </c>
    </row>
    <row r="478" spans="1:11" x14ac:dyDescent="0.25">
      <c r="A478" s="6">
        <v>477</v>
      </c>
      <c r="B478" t="s">
        <v>53</v>
      </c>
      <c r="C478" t="s">
        <v>4</v>
      </c>
      <c r="D478" s="14">
        <v>43723</v>
      </c>
      <c r="E478" s="6">
        <v>18</v>
      </c>
      <c r="F478" t="str">
        <f>VLOOKUP(tbl_PEDIDOS[[#This Row],[id_CLIENTE]],tbl_CLIENTES[],3,0)</f>
        <v>Uruguay</v>
      </c>
      <c r="G478">
        <f>YEAR(tbl_PEDIDOS[[#This Row],[FECHA]])</f>
        <v>2019</v>
      </c>
      <c r="H478" t="str">
        <f>tbl_PEDIDOS[[#This Row],[id_PAIS]]&amp;tbl_PEDIDOS[[#This Row],[id_AÑO]]</f>
        <v>Uruguay2019</v>
      </c>
      <c r="I478" s="19">
        <f>VLOOKUP(tbl_PEDIDOS[[#This Row],[id_PAIS_AÑO]],tbl_DESCUENTOS[],4,0)</f>
        <v>0.04</v>
      </c>
      <c r="J478" s="28">
        <f>VLOOKUP(tbl_PEDIDOS[[#This Row],[id_PRODUCTO]],tbl_PRODUCTOS[],3,0)*(1-VLOOKUP(tbl_PEDIDOS[[#This Row],[id_PAIS_AÑO]],tbl_DESCUENTOS[],4,0))</f>
        <v>940.8</v>
      </c>
      <c r="K478" s="28">
        <f>tbl_PEDIDOS[[#This Row],[CANTIDAD]]*tbl_PEDIDOS[[#This Row],[Precio Unit]]</f>
        <v>16934.399999999998</v>
      </c>
    </row>
    <row r="479" spans="1:11" x14ac:dyDescent="0.25">
      <c r="A479" s="6">
        <v>478</v>
      </c>
      <c r="B479" t="s">
        <v>53</v>
      </c>
      <c r="C479" t="s">
        <v>5</v>
      </c>
      <c r="D479" s="14">
        <v>43723</v>
      </c>
      <c r="E479" s="6">
        <v>24</v>
      </c>
      <c r="F479" t="str">
        <f>VLOOKUP(tbl_PEDIDOS[[#This Row],[id_CLIENTE]],tbl_CLIENTES[],3,0)</f>
        <v>Uruguay</v>
      </c>
      <c r="G479">
        <f>YEAR(tbl_PEDIDOS[[#This Row],[FECHA]])</f>
        <v>2019</v>
      </c>
      <c r="H479" t="str">
        <f>tbl_PEDIDOS[[#This Row],[id_PAIS]]&amp;tbl_PEDIDOS[[#This Row],[id_AÑO]]</f>
        <v>Uruguay2019</v>
      </c>
      <c r="I479" s="19">
        <f>VLOOKUP(tbl_PEDIDOS[[#This Row],[id_PAIS_AÑO]],tbl_DESCUENTOS[],4,0)</f>
        <v>0.04</v>
      </c>
      <c r="J479" s="28">
        <f>VLOOKUP(tbl_PEDIDOS[[#This Row],[id_PRODUCTO]],tbl_PRODUCTOS[],3,0)*(1-VLOOKUP(tbl_PEDIDOS[[#This Row],[id_PAIS_AÑO]],tbl_DESCUENTOS[],4,0))</f>
        <v>729.6</v>
      </c>
      <c r="K479" s="28">
        <f>tbl_PEDIDOS[[#This Row],[CANTIDAD]]*tbl_PEDIDOS[[#This Row],[Precio Unit]]</f>
        <v>17510.400000000001</v>
      </c>
    </row>
    <row r="480" spans="1:11" x14ac:dyDescent="0.25">
      <c r="A480" s="6">
        <v>479</v>
      </c>
      <c r="B480" t="s">
        <v>54</v>
      </c>
      <c r="C480" t="s">
        <v>6</v>
      </c>
      <c r="D480" s="14">
        <v>43723</v>
      </c>
      <c r="E480" s="6">
        <v>12</v>
      </c>
      <c r="F480" t="str">
        <f>VLOOKUP(tbl_PEDIDOS[[#This Row],[id_CLIENTE]],tbl_CLIENTES[],3,0)</f>
        <v>Perú</v>
      </c>
      <c r="G480">
        <f>YEAR(tbl_PEDIDOS[[#This Row],[FECHA]])</f>
        <v>2019</v>
      </c>
      <c r="H480" t="str">
        <f>tbl_PEDIDOS[[#This Row],[id_PAIS]]&amp;tbl_PEDIDOS[[#This Row],[id_AÑO]]</f>
        <v>Perú2019</v>
      </c>
      <c r="I480" s="19">
        <f>VLOOKUP(tbl_PEDIDOS[[#This Row],[id_PAIS_AÑO]],tbl_DESCUENTOS[],4,0)</f>
        <v>0.15</v>
      </c>
      <c r="J480" s="28">
        <f>VLOOKUP(tbl_PEDIDOS[[#This Row],[id_PRODUCTO]],tbl_PRODUCTOS[],3,0)*(1-VLOOKUP(tbl_PEDIDOS[[#This Row],[id_PAIS_AÑO]],tbl_DESCUENTOS[],4,0))</f>
        <v>714</v>
      </c>
      <c r="K480" s="28">
        <f>tbl_PEDIDOS[[#This Row],[CANTIDAD]]*tbl_PEDIDOS[[#This Row],[Precio Unit]]</f>
        <v>8568</v>
      </c>
    </row>
    <row r="481" spans="1:11" x14ac:dyDescent="0.25">
      <c r="A481" s="6">
        <v>480</v>
      </c>
      <c r="B481" t="s">
        <v>51</v>
      </c>
      <c r="C481" t="s">
        <v>3</v>
      </c>
      <c r="D481" s="14">
        <v>43723</v>
      </c>
      <c r="E481" s="6">
        <v>24</v>
      </c>
      <c r="F481" t="str">
        <f>VLOOKUP(tbl_PEDIDOS[[#This Row],[id_CLIENTE]],tbl_CLIENTES[],3,0)</f>
        <v>Colombia</v>
      </c>
      <c r="G481">
        <f>YEAR(tbl_PEDIDOS[[#This Row],[FECHA]])</f>
        <v>2019</v>
      </c>
      <c r="H481" t="str">
        <f>tbl_PEDIDOS[[#This Row],[id_PAIS]]&amp;tbl_PEDIDOS[[#This Row],[id_AÑO]]</f>
        <v>Colombia2019</v>
      </c>
      <c r="I481" s="19">
        <f>VLOOKUP(tbl_PEDIDOS[[#This Row],[id_PAIS_AÑO]],tbl_DESCUENTOS[],4,0)</f>
        <v>0.05</v>
      </c>
      <c r="J481" s="28">
        <f>VLOOKUP(tbl_PEDIDOS[[#This Row],[id_PRODUCTO]],tbl_PRODUCTOS[],3,0)*(1-VLOOKUP(tbl_PEDIDOS[[#This Row],[id_PAIS_AÑO]],tbl_DESCUENTOS[],4,0))</f>
        <v>712.5</v>
      </c>
      <c r="K481" s="28">
        <f>tbl_PEDIDOS[[#This Row],[CANTIDAD]]*tbl_PEDIDOS[[#This Row],[Precio Unit]]</f>
        <v>17100</v>
      </c>
    </row>
    <row r="482" spans="1:11" x14ac:dyDescent="0.25">
      <c r="A482" s="6">
        <v>481</v>
      </c>
      <c r="B482" t="s">
        <v>51</v>
      </c>
      <c r="C482" t="s">
        <v>4</v>
      </c>
      <c r="D482" s="14">
        <v>43723</v>
      </c>
      <c r="E482" s="6">
        <v>24</v>
      </c>
      <c r="F482" t="str">
        <f>VLOOKUP(tbl_PEDIDOS[[#This Row],[id_CLIENTE]],tbl_CLIENTES[],3,0)</f>
        <v>Colombia</v>
      </c>
      <c r="G482">
        <f>YEAR(tbl_PEDIDOS[[#This Row],[FECHA]])</f>
        <v>2019</v>
      </c>
      <c r="H482" t="str">
        <f>tbl_PEDIDOS[[#This Row],[id_PAIS]]&amp;tbl_PEDIDOS[[#This Row],[id_AÑO]]</f>
        <v>Colombia2019</v>
      </c>
      <c r="I482" s="19">
        <f>VLOOKUP(tbl_PEDIDOS[[#This Row],[id_PAIS_AÑO]],tbl_DESCUENTOS[],4,0)</f>
        <v>0.05</v>
      </c>
      <c r="J482" s="28">
        <f>VLOOKUP(tbl_PEDIDOS[[#This Row],[id_PRODUCTO]],tbl_PRODUCTOS[],3,0)*(1-VLOOKUP(tbl_PEDIDOS[[#This Row],[id_PAIS_AÑO]],tbl_DESCUENTOS[],4,0))</f>
        <v>931</v>
      </c>
      <c r="K482" s="28">
        <f>tbl_PEDIDOS[[#This Row],[CANTIDAD]]*tbl_PEDIDOS[[#This Row],[Precio Unit]]</f>
        <v>22344</v>
      </c>
    </row>
    <row r="483" spans="1:11" x14ac:dyDescent="0.25">
      <c r="A483" s="6">
        <v>482</v>
      </c>
      <c r="B483" t="s">
        <v>52</v>
      </c>
      <c r="C483" t="s">
        <v>44</v>
      </c>
      <c r="D483" s="14">
        <v>43723</v>
      </c>
      <c r="E483" s="6">
        <v>36</v>
      </c>
      <c r="F483" t="str">
        <f>VLOOKUP(tbl_PEDIDOS[[#This Row],[id_CLIENTE]],tbl_CLIENTES[],3,0)</f>
        <v>Chile</v>
      </c>
      <c r="G483">
        <f>YEAR(tbl_PEDIDOS[[#This Row],[FECHA]])</f>
        <v>2019</v>
      </c>
      <c r="H483" t="str">
        <f>tbl_PEDIDOS[[#This Row],[id_PAIS]]&amp;tbl_PEDIDOS[[#This Row],[id_AÑO]]</f>
        <v>Chile2019</v>
      </c>
      <c r="I483" s="19">
        <f>VLOOKUP(tbl_PEDIDOS[[#This Row],[id_PAIS_AÑO]],tbl_DESCUENTOS[],4,0)</f>
        <v>0.26</v>
      </c>
      <c r="J483" s="28">
        <f>VLOOKUP(tbl_PEDIDOS[[#This Row],[id_PRODUCTO]],tbl_PRODUCTOS[],3,0)*(1-VLOOKUP(tbl_PEDIDOS[[#This Row],[id_PAIS_AÑO]],tbl_DESCUENTOS[],4,0))</f>
        <v>495.8</v>
      </c>
      <c r="K483" s="28">
        <f>tbl_PEDIDOS[[#This Row],[CANTIDAD]]*tbl_PEDIDOS[[#This Row],[Precio Unit]]</f>
        <v>17848.8</v>
      </c>
    </row>
    <row r="484" spans="1:11" x14ac:dyDescent="0.25">
      <c r="A484" s="6">
        <v>483</v>
      </c>
      <c r="B484" t="s">
        <v>52</v>
      </c>
      <c r="C484" t="s">
        <v>5</v>
      </c>
      <c r="D484" s="14">
        <v>43723</v>
      </c>
      <c r="E484" s="6">
        <v>36</v>
      </c>
      <c r="F484" t="str">
        <f>VLOOKUP(tbl_PEDIDOS[[#This Row],[id_CLIENTE]],tbl_CLIENTES[],3,0)</f>
        <v>Chile</v>
      </c>
      <c r="G484">
        <f>YEAR(tbl_PEDIDOS[[#This Row],[FECHA]])</f>
        <v>2019</v>
      </c>
      <c r="H484" t="str">
        <f>tbl_PEDIDOS[[#This Row],[id_PAIS]]&amp;tbl_PEDIDOS[[#This Row],[id_AÑO]]</f>
        <v>Chile2019</v>
      </c>
      <c r="I484" s="19">
        <f>VLOOKUP(tbl_PEDIDOS[[#This Row],[id_PAIS_AÑO]],tbl_DESCUENTOS[],4,0)</f>
        <v>0.26</v>
      </c>
      <c r="J484" s="28">
        <f>VLOOKUP(tbl_PEDIDOS[[#This Row],[id_PRODUCTO]],tbl_PRODUCTOS[],3,0)*(1-VLOOKUP(tbl_PEDIDOS[[#This Row],[id_PAIS_AÑO]],tbl_DESCUENTOS[],4,0))</f>
        <v>562.4</v>
      </c>
      <c r="K484" s="28">
        <f>tbl_PEDIDOS[[#This Row],[CANTIDAD]]*tbl_PEDIDOS[[#This Row],[Precio Unit]]</f>
        <v>20246.399999999998</v>
      </c>
    </row>
    <row r="485" spans="1:11" x14ac:dyDescent="0.25">
      <c r="A485" s="6">
        <v>484</v>
      </c>
      <c r="B485" t="s">
        <v>53</v>
      </c>
      <c r="C485" t="s">
        <v>45</v>
      </c>
      <c r="D485" s="14">
        <v>43723</v>
      </c>
      <c r="E485" s="6">
        <v>18</v>
      </c>
      <c r="F485" t="str">
        <f>VLOOKUP(tbl_PEDIDOS[[#This Row],[id_CLIENTE]],tbl_CLIENTES[],3,0)</f>
        <v>Uruguay</v>
      </c>
      <c r="G485">
        <f>YEAR(tbl_PEDIDOS[[#This Row],[FECHA]])</f>
        <v>2019</v>
      </c>
      <c r="H485" t="str">
        <f>tbl_PEDIDOS[[#This Row],[id_PAIS]]&amp;tbl_PEDIDOS[[#This Row],[id_AÑO]]</f>
        <v>Uruguay2019</v>
      </c>
      <c r="I485" s="19">
        <f>VLOOKUP(tbl_PEDIDOS[[#This Row],[id_PAIS_AÑO]],tbl_DESCUENTOS[],4,0)</f>
        <v>0.04</v>
      </c>
      <c r="J485" s="28">
        <f>VLOOKUP(tbl_PEDIDOS[[#This Row],[id_PRODUCTO]],tbl_PRODUCTOS[],3,0)*(1-VLOOKUP(tbl_PEDIDOS[[#This Row],[id_PAIS_AÑO]],tbl_DESCUENTOS[],4,0))</f>
        <v>835.19999999999993</v>
      </c>
      <c r="K485" s="28">
        <f>tbl_PEDIDOS[[#This Row],[CANTIDAD]]*tbl_PEDIDOS[[#This Row],[Precio Unit]]</f>
        <v>15033.599999999999</v>
      </c>
    </row>
    <row r="486" spans="1:11" x14ac:dyDescent="0.25">
      <c r="A486" s="6">
        <v>485</v>
      </c>
      <c r="B486" t="s">
        <v>52</v>
      </c>
      <c r="C486" t="s">
        <v>46</v>
      </c>
      <c r="D486" s="14">
        <v>43723</v>
      </c>
      <c r="E486" s="6">
        <v>12</v>
      </c>
      <c r="F486" t="str">
        <f>VLOOKUP(tbl_PEDIDOS[[#This Row],[id_CLIENTE]],tbl_CLIENTES[],3,0)</f>
        <v>Chile</v>
      </c>
      <c r="G486">
        <f>YEAR(tbl_PEDIDOS[[#This Row],[FECHA]])</f>
        <v>2019</v>
      </c>
      <c r="H486" t="str">
        <f>tbl_PEDIDOS[[#This Row],[id_PAIS]]&amp;tbl_PEDIDOS[[#This Row],[id_AÑO]]</f>
        <v>Chile2019</v>
      </c>
      <c r="I486" s="19">
        <f>VLOOKUP(tbl_PEDIDOS[[#This Row],[id_PAIS_AÑO]],tbl_DESCUENTOS[],4,0)</f>
        <v>0.26</v>
      </c>
      <c r="J486" s="28">
        <f>VLOOKUP(tbl_PEDIDOS[[#This Row],[id_PRODUCTO]],tbl_PRODUCTOS[],3,0)*(1-VLOOKUP(tbl_PEDIDOS[[#This Row],[id_PAIS_AÑO]],tbl_DESCUENTOS[],4,0))</f>
        <v>503.2</v>
      </c>
      <c r="K486" s="28">
        <f>tbl_PEDIDOS[[#This Row],[CANTIDAD]]*tbl_PEDIDOS[[#This Row],[Precio Unit]]</f>
        <v>6038.4</v>
      </c>
    </row>
    <row r="487" spans="1:11" x14ac:dyDescent="0.25">
      <c r="A487" s="6">
        <v>486</v>
      </c>
      <c r="B487" t="s">
        <v>53</v>
      </c>
      <c r="C487" t="s">
        <v>44</v>
      </c>
      <c r="D487" s="14">
        <v>43723</v>
      </c>
      <c r="E487" s="6">
        <v>36</v>
      </c>
      <c r="F487" t="str">
        <f>VLOOKUP(tbl_PEDIDOS[[#This Row],[id_CLIENTE]],tbl_CLIENTES[],3,0)</f>
        <v>Uruguay</v>
      </c>
      <c r="G487">
        <f>YEAR(tbl_PEDIDOS[[#This Row],[FECHA]])</f>
        <v>2019</v>
      </c>
      <c r="H487" t="str">
        <f>tbl_PEDIDOS[[#This Row],[id_PAIS]]&amp;tbl_PEDIDOS[[#This Row],[id_AÑO]]</f>
        <v>Uruguay2019</v>
      </c>
      <c r="I487" s="19">
        <f>VLOOKUP(tbl_PEDIDOS[[#This Row],[id_PAIS_AÑO]],tbl_DESCUENTOS[],4,0)</f>
        <v>0.04</v>
      </c>
      <c r="J487" s="28">
        <f>VLOOKUP(tbl_PEDIDOS[[#This Row],[id_PRODUCTO]],tbl_PRODUCTOS[],3,0)*(1-VLOOKUP(tbl_PEDIDOS[[#This Row],[id_PAIS_AÑO]],tbl_DESCUENTOS[],4,0))</f>
        <v>643.19999999999993</v>
      </c>
      <c r="K487" s="28">
        <f>tbl_PEDIDOS[[#This Row],[CANTIDAD]]*tbl_PEDIDOS[[#This Row],[Precio Unit]]</f>
        <v>23155.199999999997</v>
      </c>
    </row>
    <row r="488" spans="1:11" x14ac:dyDescent="0.25">
      <c r="A488" s="6">
        <v>487</v>
      </c>
      <c r="B488" t="s">
        <v>54</v>
      </c>
      <c r="C488" t="s">
        <v>5</v>
      </c>
      <c r="D488" s="14">
        <v>43723</v>
      </c>
      <c r="E488" s="6">
        <v>36</v>
      </c>
      <c r="F488" t="str">
        <f>VLOOKUP(tbl_PEDIDOS[[#This Row],[id_CLIENTE]],tbl_CLIENTES[],3,0)</f>
        <v>Perú</v>
      </c>
      <c r="G488">
        <f>YEAR(tbl_PEDIDOS[[#This Row],[FECHA]])</f>
        <v>2019</v>
      </c>
      <c r="H488" t="str">
        <f>tbl_PEDIDOS[[#This Row],[id_PAIS]]&amp;tbl_PEDIDOS[[#This Row],[id_AÑO]]</f>
        <v>Perú2019</v>
      </c>
      <c r="I488" s="19">
        <f>VLOOKUP(tbl_PEDIDOS[[#This Row],[id_PAIS_AÑO]],tbl_DESCUENTOS[],4,0)</f>
        <v>0.15</v>
      </c>
      <c r="J488" s="28">
        <f>VLOOKUP(tbl_PEDIDOS[[#This Row],[id_PRODUCTO]],tbl_PRODUCTOS[],3,0)*(1-VLOOKUP(tbl_PEDIDOS[[#This Row],[id_PAIS_AÑO]],tbl_DESCUENTOS[],4,0))</f>
        <v>646</v>
      </c>
      <c r="K488" s="28">
        <f>tbl_PEDIDOS[[#This Row],[CANTIDAD]]*tbl_PEDIDOS[[#This Row],[Precio Unit]]</f>
        <v>23256</v>
      </c>
    </row>
    <row r="489" spans="1:11" x14ac:dyDescent="0.25">
      <c r="A489" s="6">
        <v>488</v>
      </c>
      <c r="B489" t="s">
        <v>54</v>
      </c>
      <c r="C489" t="s">
        <v>45</v>
      </c>
      <c r="D489" s="14">
        <v>43723</v>
      </c>
      <c r="E489" s="6">
        <v>18</v>
      </c>
      <c r="F489" t="str">
        <f>VLOOKUP(tbl_PEDIDOS[[#This Row],[id_CLIENTE]],tbl_CLIENTES[],3,0)</f>
        <v>Perú</v>
      </c>
      <c r="G489">
        <f>YEAR(tbl_PEDIDOS[[#This Row],[FECHA]])</f>
        <v>2019</v>
      </c>
      <c r="H489" t="str">
        <f>tbl_PEDIDOS[[#This Row],[id_PAIS]]&amp;tbl_PEDIDOS[[#This Row],[id_AÑO]]</f>
        <v>Perú2019</v>
      </c>
      <c r="I489" s="19">
        <f>VLOOKUP(tbl_PEDIDOS[[#This Row],[id_PAIS_AÑO]],tbl_DESCUENTOS[],4,0)</f>
        <v>0.15</v>
      </c>
      <c r="J489" s="28">
        <f>VLOOKUP(tbl_PEDIDOS[[#This Row],[id_PRODUCTO]],tbl_PRODUCTOS[],3,0)*(1-VLOOKUP(tbl_PEDIDOS[[#This Row],[id_PAIS_AÑO]],tbl_DESCUENTOS[],4,0))</f>
        <v>739.5</v>
      </c>
      <c r="K489" s="28">
        <f>tbl_PEDIDOS[[#This Row],[CANTIDAD]]*tbl_PEDIDOS[[#This Row],[Precio Unit]]</f>
        <v>13311</v>
      </c>
    </row>
    <row r="490" spans="1:11" x14ac:dyDescent="0.25">
      <c r="A490" s="6">
        <v>489</v>
      </c>
      <c r="B490" t="s">
        <v>54</v>
      </c>
      <c r="C490" t="s">
        <v>3</v>
      </c>
      <c r="D490" s="14">
        <v>43723</v>
      </c>
      <c r="E490" s="6">
        <v>12</v>
      </c>
      <c r="F490" t="str">
        <f>VLOOKUP(tbl_PEDIDOS[[#This Row],[id_CLIENTE]],tbl_CLIENTES[],3,0)</f>
        <v>Perú</v>
      </c>
      <c r="G490">
        <f>YEAR(tbl_PEDIDOS[[#This Row],[FECHA]])</f>
        <v>2019</v>
      </c>
      <c r="H490" t="str">
        <f>tbl_PEDIDOS[[#This Row],[id_PAIS]]&amp;tbl_PEDIDOS[[#This Row],[id_AÑO]]</f>
        <v>Perú2019</v>
      </c>
      <c r="I490" s="19">
        <f>VLOOKUP(tbl_PEDIDOS[[#This Row],[id_PAIS_AÑO]],tbl_DESCUENTOS[],4,0)</f>
        <v>0.15</v>
      </c>
      <c r="J490" s="28">
        <f>VLOOKUP(tbl_PEDIDOS[[#This Row],[id_PRODUCTO]],tbl_PRODUCTOS[],3,0)*(1-VLOOKUP(tbl_PEDIDOS[[#This Row],[id_PAIS_AÑO]],tbl_DESCUENTOS[],4,0))</f>
        <v>637.5</v>
      </c>
      <c r="K490" s="28">
        <f>tbl_PEDIDOS[[#This Row],[CANTIDAD]]*tbl_PEDIDOS[[#This Row],[Precio Unit]]</f>
        <v>7650</v>
      </c>
    </row>
    <row r="491" spans="1:11" x14ac:dyDescent="0.25">
      <c r="A491" s="6">
        <v>490</v>
      </c>
      <c r="B491" t="s">
        <v>55</v>
      </c>
      <c r="C491" t="s">
        <v>46</v>
      </c>
      <c r="D491" s="14">
        <v>43723</v>
      </c>
      <c r="E491" s="6">
        <v>24</v>
      </c>
      <c r="F491" t="str">
        <f>VLOOKUP(tbl_PEDIDOS[[#This Row],[id_CLIENTE]],tbl_CLIENTES[],3,0)</f>
        <v>Ecuador</v>
      </c>
      <c r="G491">
        <f>YEAR(tbl_PEDIDOS[[#This Row],[FECHA]])</f>
        <v>2019</v>
      </c>
      <c r="H491" t="str">
        <f>tbl_PEDIDOS[[#This Row],[id_PAIS]]&amp;tbl_PEDIDOS[[#This Row],[id_AÑO]]</f>
        <v>Ecuador2019</v>
      </c>
      <c r="I491" s="19">
        <f>VLOOKUP(tbl_PEDIDOS[[#This Row],[id_PAIS_AÑO]],tbl_DESCUENTOS[],4,0)</f>
        <v>0.28000000000000003</v>
      </c>
      <c r="J491" s="28">
        <f>VLOOKUP(tbl_PEDIDOS[[#This Row],[id_PRODUCTO]],tbl_PRODUCTOS[],3,0)*(1-VLOOKUP(tbl_PEDIDOS[[#This Row],[id_PAIS_AÑO]],tbl_DESCUENTOS[],4,0))</f>
        <v>489.59999999999997</v>
      </c>
      <c r="K491" s="28">
        <f>tbl_PEDIDOS[[#This Row],[CANTIDAD]]*tbl_PEDIDOS[[#This Row],[Precio Unit]]</f>
        <v>11750.4</v>
      </c>
    </row>
    <row r="492" spans="1:11" x14ac:dyDescent="0.25">
      <c r="A492" s="6">
        <v>491</v>
      </c>
      <c r="B492" t="s">
        <v>56</v>
      </c>
      <c r="C492" t="s">
        <v>46</v>
      </c>
      <c r="D492" s="14">
        <v>43723</v>
      </c>
      <c r="E492" s="6">
        <v>18</v>
      </c>
      <c r="F492" t="str">
        <f>VLOOKUP(tbl_PEDIDOS[[#This Row],[id_CLIENTE]],tbl_CLIENTES[],3,0)</f>
        <v>Argentina</v>
      </c>
      <c r="G492">
        <f>YEAR(tbl_PEDIDOS[[#This Row],[FECHA]])</f>
        <v>2019</v>
      </c>
      <c r="H492" t="str">
        <f>tbl_PEDIDOS[[#This Row],[id_PAIS]]&amp;tbl_PEDIDOS[[#This Row],[id_AÑO]]</f>
        <v>Argentina2019</v>
      </c>
      <c r="I492" s="19">
        <f>VLOOKUP(tbl_PEDIDOS[[#This Row],[id_PAIS_AÑO]],tbl_DESCUENTOS[],4,0)</f>
        <v>0.38</v>
      </c>
      <c r="J492" s="28">
        <f>VLOOKUP(tbl_PEDIDOS[[#This Row],[id_PRODUCTO]],tbl_PRODUCTOS[],3,0)*(1-VLOOKUP(tbl_PEDIDOS[[#This Row],[id_PAIS_AÑO]],tbl_DESCUENTOS[],4,0))</f>
        <v>421.6</v>
      </c>
      <c r="K492" s="28">
        <f>tbl_PEDIDOS[[#This Row],[CANTIDAD]]*tbl_PEDIDOS[[#This Row],[Precio Unit]]</f>
        <v>7588.8</v>
      </c>
    </row>
    <row r="493" spans="1:11" x14ac:dyDescent="0.25">
      <c r="A493" s="6">
        <v>492</v>
      </c>
      <c r="B493" t="s">
        <v>57</v>
      </c>
      <c r="C493" t="s">
        <v>4</v>
      </c>
      <c r="D493" s="14">
        <v>43723</v>
      </c>
      <c r="E493" s="6">
        <v>24</v>
      </c>
      <c r="F493" t="str">
        <f>VLOOKUP(tbl_PEDIDOS[[#This Row],[id_CLIENTE]],tbl_CLIENTES[],3,0)</f>
        <v>Colombia</v>
      </c>
      <c r="G493">
        <f>YEAR(tbl_PEDIDOS[[#This Row],[FECHA]])</f>
        <v>2019</v>
      </c>
      <c r="H493" t="str">
        <f>tbl_PEDIDOS[[#This Row],[id_PAIS]]&amp;tbl_PEDIDOS[[#This Row],[id_AÑO]]</f>
        <v>Colombia2019</v>
      </c>
      <c r="I493" s="19">
        <f>VLOOKUP(tbl_PEDIDOS[[#This Row],[id_PAIS_AÑO]],tbl_DESCUENTOS[],4,0)</f>
        <v>0.05</v>
      </c>
      <c r="J493" s="28">
        <f>VLOOKUP(tbl_PEDIDOS[[#This Row],[id_PRODUCTO]],tbl_PRODUCTOS[],3,0)*(1-VLOOKUP(tbl_PEDIDOS[[#This Row],[id_PAIS_AÑO]],tbl_DESCUENTOS[],4,0))</f>
        <v>931</v>
      </c>
      <c r="K493" s="28">
        <f>tbl_PEDIDOS[[#This Row],[CANTIDAD]]*tbl_PEDIDOS[[#This Row],[Precio Unit]]</f>
        <v>22344</v>
      </c>
    </row>
    <row r="494" spans="1:11" x14ac:dyDescent="0.25">
      <c r="A494" s="6">
        <v>493</v>
      </c>
      <c r="B494" t="s">
        <v>58</v>
      </c>
      <c r="C494" t="s">
        <v>6</v>
      </c>
      <c r="D494" s="14">
        <v>43723</v>
      </c>
      <c r="E494" s="6">
        <v>12</v>
      </c>
      <c r="F494" t="str">
        <f>VLOOKUP(tbl_PEDIDOS[[#This Row],[id_CLIENTE]],tbl_CLIENTES[],3,0)</f>
        <v>Chile</v>
      </c>
      <c r="G494">
        <f>YEAR(tbl_PEDIDOS[[#This Row],[FECHA]])</f>
        <v>2019</v>
      </c>
      <c r="H494" t="str">
        <f>tbl_PEDIDOS[[#This Row],[id_PAIS]]&amp;tbl_PEDIDOS[[#This Row],[id_AÑO]]</f>
        <v>Chile2019</v>
      </c>
      <c r="I494" s="19">
        <f>VLOOKUP(tbl_PEDIDOS[[#This Row],[id_PAIS_AÑO]],tbl_DESCUENTOS[],4,0)</f>
        <v>0.26</v>
      </c>
      <c r="J494" s="28">
        <f>VLOOKUP(tbl_PEDIDOS[[#This Row],[id_PRODUCTO]],tbl_PRODUCTOS[],3,0)*(1-VLOOKUP(tbl_PEDIDOS[[#This Row],[id_PAIS_AÑO]],tbl_DESCUENTOS[],4,0))</f>
        <v>621.6</v>
      </c>
      <c r="K494" s="28">
        <f>tbl_PEDIDOS[[#This Row],[CANTIDAD]]*tbl_PEDIDOS[[#This Row],[Precio Unit]]</f>
        <v>7459.2000000000007</v>
      </c>
    </row>
    <row r="495" spans="1:11" x14ac:dyDescent="0.25">
      <c r="A495" s="6">
        <v>494</v>
      </c>
      <c r="B495" t="s">
        <v>53</v>
      </c>
      <c r="C495" t="s">
        <v>4</v>
      </c>
      <c r="D495" s="14">
        <v>43753</v>
      </c>
      <c r="E495" s="6">
        <v>18</v>
      </c>
      <c r="F495" t="str">
        <f>VLOOKUP(tbl_PEDIDOS[[#This Row],[id_CLIENTE]],tbl_CLIENTES[],3,0)</f>
        <v>Uruguay</v>
      </c>
      <c r="G495">
        <f>YEAR(tbl_PEDIDOS[[#This Row],[FECHA]])</f>
        <v>2019</v>
      </c>
      <c r="H495" t="str">
        <f>tbl_PEDIDOS[[#This Row],[id_PAIS]]&amp;tbl_PEDIDOS[[#This Row],[id_AÑO]]</f>
        <v>Uruguay2019</v>
      </c>
      <c r="I495" s="19">
        <f>VLOOKUP(tbl_PEDIDOS[[#This Row],[id_PAIS_AÑO]],tbl_DESCUENTOS[],4,0)</f>
        <v>0.04</v>
      </c>
      <c r="J495" s="28">
        <f>VLOOKUP(tbl_PEDIDOS[[#This Row],[id_PRODUCTO]],tbl_PRODUCTOS[],3,0)*(1-VLOOKUP(tbl_PEDIDOS[[#This Row],[id_PAIS_AÑO]],tbl_DESCUENTOS[],4,0))</f>
        <v>940.8</v>
      </c>
      <c r="K495" s="28">
        <f>tbl_PEDIDOS[[#This Row],[CANTIDAD]]*tbl_PEDIDOS[[#This Row],[Precio Unit]]</f>
        <v>16934.399999999998</v>
      </c>
    </row>
    <row r="496" spans="1:11" x14ac:dyDescent="0.25">
      <c r="A496" s="6">
        <v>495</v>
      </c>
      <c r="B496" t="s">
        <v>52</v>
      </c>
      <c r="C496" t="s">
        <v>5</v>
      </c>
      <c r="D496" s="14">
        <v>43753</v>
      </c>
      <c r="E496" s="6">
        <v>24</v>
      </c>
      <c r="F496" t="str">
        <f>VLOOKUP(tbl_PEDIDOS[[#This Row],[id_CLIENTE]],tbl_CLIENTES[],3,0)</f>
        <v>Chile</v>
      </c>
      <c r="G496">
        <f>YEAR(tbl_PEDIDOS[[#This Row],[FECHA]])</f>
        <v>2019</v>
      </c>
      <c r="H496" t="str">
        <f>tbl_PEDIDOS[[#This Row],[id_PAIS]]&amp;tbl_PEDIDOS[[#This Row],[id_AÑO]]</f>
        <v>Chile2019</v>
      </c>
      <c r="I496" s="19">
        <f>VLOOKUP(tbl_PEDIDOS[[#This Row],[id_PAIS_AÑO]],tbl_DESCUENTOS[],4,0)</f>
        <v>0.26</v>
      </c>
      <c r="J496" s="28">
        <f>VLOOKUP(tbl_PEDIDOS[[#This Row],[id_PRODUCTO]],tbl_PRODUCTOS[],3,0)*(1-VLOOKUP(tbl_PEDIDOS[[#This Row],[id_PAIS_AÑO]],tbl_DESCUENTOS[],4,0))</f>
        <v>562.4</v>
      </c>
      <c r="K496" s="28">
        <f>tbl_PEDIDOS[[#This Row],[CANTIDAD]]*tbl_PEDIDOS[[#This Row],[Precio Unit]]</f>
        <v>13497.599999999999</v>
      </c>
    </row>
    <row r="497" spans="1:11" x14ac:dyDescent="0.25">
      <c r="A497" s="6">
        <v>496</v>
      </c>
      <c r="B497" t="s">
        <v>52</v>
      </c>
      <c r="C497" t="s">
        <v>7</v>
      </c>
      <c r="D497" s="14">
        <v>43753</v>
      </c>
      <c r="E497" s="6">
        <v>12</v>
      </c>
      <c r="F497" t="str">
        <f>VLOOKUP(tbl_PEDIDOS[[#This Row],[id_CLIENTE]],tbl_CLIENTES[],3,0)</f>
        <v>Chile</v>
      </c>
      <c r="G497">
        <f>YEAR(tbl_PEDIDOS[[#This Row],[FECHA]])</f>
        <v>2019</v>
      </c>
      <c r="H497" t="str">
        <f>tbl_PEDIDOS[[#This Row],[id_PAIS]]&amp;tbl_PEDIDOS[[#This Row],[id_AÑO]]</f>
        <v>Chile2019</v>
      </c>
      <c r="I497" s="19">
        <f>VLOOKUP(tbl_PEDIDOS[[#This Row],[id_PAIS_AÑO]],tbl_DESCUENTOS[],4,0)</f>
        <v>0.26</v>
      </c>
      <c r="J497" s="28">
        <f>VLOOKUP(tbl_PEDIDOS[[#This Row],[id_PRODUCTO]],tbl_PRODUCTOS[],3,0)*(1-VLOOKUP(tbl_PEDIDOS[[#This Row],[id_PAIS_AÑO]],tbl_DESCUENTOS[],4,0))</f>
        <v>562.4</v>
      </c>
      <c r="K497" s="28">
        <f>tbl_PEDIDOS[[#This Row],[CANTIDAD]]*tbl_PEDIDOS[[#This Row],[Precio Unit]]</f>
        <v>6748.7999999999993</v>
      </c>
    </row>
    <row r="498" spans="1:11" x14ac:dyDescent="0.25">
      <c r="A498" s="6">
        <v>497</v>
      </c>
      <c r="B498" t="s">
        <v>52</v>
      </c>
      <c r="C498" t="s">
        <v>6</v>
      </c>
      <c r="D498" s="14">
        <v>43753</v>
      </c>
      <c r="E498" s="6">
        <v>24</v>
      </c>
      <c r="F498" t="str">
        <f>VLOOKUP(tbl_PEDIDOS[[#This Row],[id_CLIENTE]],tbl_CLIENTES[],3,0)</f>
        <v>Chile</v>
      </c>
      <c r="G498">
        <f>YEAR(tbl_PEDIDOS[[#This Row],[FECHA]])</f>
        <v>2019</v>
      </c>
      <c r="H498" t="str">
        <f>tbl_PEDIDOS[[#This Row],[id_PAIS]]&amp;tbl_PEDIDOS[[#This Row],[id_AÑO]]</f>
        <v>Chile2019</v>
      </c>
      <c r="I498" s="19">
        <f>VLOOKUP(tbl_PEDIDOS[[#This Row],[id_PAIS_AÑO]],tbl_DESCUENTOS[],4,0)</f>
        <v>0.26</v>
      </c>
      <c r="J498" s="28">
        <f>VLOOKUP(tbl_PEDIDOS[[#This Row],[id_PRODUCTO]],tbl_PRODUCTOS[],3,0)*(1-VLOOKUP(tbl_PEDIDOS[[#This Row],[id_PAIS_AÑO]],tbl_DESCUENTOS[],4,0))</f>
        <v>621.6</v>
      </c>
      <c r="K498" s="28">
        <f>tbl_PEDIDOS[[#This Row],[CANTIDAD]]*tbl_PEDIDOS[[#This Row],[Precio Unit]]</f>
        <v>14918.400000000001</v>
      </c>
    </row>
    <row r="499" spans="1:11" x14ac:dyDescent="0.25">
      <c r="A499" s="6">
        <v>498</v>
      </c>
      <c r="B499" t="s">
        <v>53</v>
      </c>
      <c r="C499" t="s">
        <v>3</v>
      </c>
      <c r="D499" s="14">
        <v>43753</v>
      </c>
      <c r="E499" s="6">
        <v>24</v>
      </c>
      <c r="F499" t="str">
        <f>VLOOKUP(tbl_PEDIDOS[[#This Row],[id_CLIENTE]],tbl_CLIENTES[],3,0)</f>
        <v>Uruguay</v>
      </c>
      <c r="G499">
        <f>YEAR(tbl_PEDIDOS[[#This Row],[FECHA]])</f>
        <v>2019</v>
      </c>
      <c r="H499" t="str">
        <f>tbl_PEDIDOS[[#This Row],[id_PAIS]]&amp;tbl_PEDIDOS[[#This Row],[id_AÑO]]</f>
        <v>Uruguay2019</v>
      </c>
      <c r="I499" s="19">
        <f>VLOOKUP(tbl_PEDIDOS[[#This Row],[id_PAIS_AÑO]],tbl_DESCUENTOS[],4,0)</f>
        <v>0.04</v>
      </c>
      <c r="J499" s="28">
        <f>VLOOKUP(tbl_PEDIDOS[[#This Row],[id_PRODUCTO]],tbl_PRODUCTOS[],3,0)*(1-VLOOKUP(tbl_PEDIDOS[[#This Row],[id_PAIS_AÑO]],tbl_DESCUENTOS[],4,0))</f>
        <v>720</v>
      </c>
      <c r="K499" s="28">
        <f>tbl_PEDIDOS[[#This Row],[CANTIDAD]]*tbl_PEDIDOS[[#This Row],[Precio Unit]]</f>
        <v>17280</v>
      </c>
    </row>
    <row r="500" spans="1:11" x14ac:dyDescent="0.25">
      <c r="A500" s="6">
        <v>499</v>
      </c>
      <c r="B500" t="s">
        <v>53</v>
      </c>
      <c r="C500" t="s">
        <v>46</v>
      </c>
      <c r="D500" s="14">
        <v>43753</v>
      </c>
      <c r="E500" s="6">
        <v>24</v>
      </c>
      <c r="F500" t="str">
        <f>VLOOKUP(tbl_PEDIDOS[[#This Row],[id_CLIENTE]],tbl_CLIENTES[],3,0)</f>
        <v>Uruguay</v>
      </c>
      <c r="G500">
        <f>YEAR(tbl_PEDIDOS[[#This Row],[FECHA]])</f>
        <v>2019</v>
      </c>
      <c r="H500" t="str">
        <f>tbl_PEDIDOS[[#This Row],[id_PAIS]]&amp;tbl_PEDIDOS[[#This Row],[id_AÑO]]</f>
        <v>Uruguay2019</v>
      </c>
      <c r="I500" s="19">
        <f>VLOOKUP(tbl_PEDIDOS[[#This Row],[id_PAIS_AÑO]],tbl_DESCUENTOS[],4,0)</f>
        <v>0.04</v>
      </c>
      <c r="J500" s="28">
        <f>VLOOKUP(tbl_PEDIDOS[[#This Row],[id_PRODUCTO]],tbl_PRODUCTOS[],3,0)*(1-VLOOKUP(tbl_PEDIDOS[[#This Row],[id_PAIS_AÑO]],tbl_DESCUENTOS[],4,0))</f>
        <v>652.79999999999995</v>
      </c>
      <c r="K500" s="28">
        <f>tbl_PEDIDOS[[#This Row],[CANTIDAD]]*tbl_PEDIDOS[[#This Row],[Precio Unit]]</f>
        <v>15667.199999999999</v>
      </c>
    </row>
    <row r="501" spans="1:11" x14ac:dyDescent="0.25">
      <c r="A501" s="6">
        <v>500</v>
      </c>
      <c r="B501" t="s">
        <v>54</v>
      </c>
      <c r="C501" t="s">
        <v>46</v>
      </c>
      <c r="D501" s="14">
        <v>43753</v>
      </c>
      <c r="E501" s="6">
        <v>18</v>
      </c>
      <c r="F501" t="str">
        <f>VLOOKUP(tbl_PEDIDOS[[#This Row],[id_CLIENTE]],tbl_CLIENTES[],3,0)</f>
        <v>Perú</v>
      </c>
      <c r="G501">
        <f>YEAR(tbl_PEDIDOS[[#This Row],[FECHA]])</f>
        <v>2019</v>
      </c>
      <c r="H501" t="str">
        <f>tbl_PEDIDOS[[#This Row],[id_PAIS]]&amp;tbl_PEDIDOS[[#This Row],[id_AÑO]]</f>
        <v>Perú2019</v>
      </c>
      <c r="I501" s="19">
        <f>VLOOKUP(tbl_PEDIDOS[[#This Row],[id_PAIS_AÑO]],tbl_DESCUENTOS[],4,0)</f>
        <v>0.15</v>
      </c>
      <c r="J501" s="28">
        <f>VLOOKUP(tbl_PEDIDOS[[#This Row],[id_PRODUCTO]],tbl_PRODUCTOS[],3,0)*(1-VLOOKUP(tbl_PEDIDOS[[#This Row],[id_PAIS_AÑO]],tbl_DESCUENTOS[],4,0))</f>
        <v>578</v>
      </c>
      <c r="K501" s="28">
        <f>tbl_PEDIDOS[[#This Row],[CANTIDAD]]*tbl_PEDIDOS[[#This Row],[Precio Unit]]</f>
        <v>10404</v>
      </c>
    </row>
    <row r="502" spans="1:11" x14ac:dyDescent="0.25">
      <c r="A502" s="6">
        <v>501</v>
      </c>
      <c r="B502" t="s">
        <v>51</v>
      </c>
      <c r="C502" t="s">
        <v>4</v>
      </c>
      <c r="D502" s="14">
        <v>43753</v>
      </c>
      <c r="E502" s="6">
        <v>12</v>
      </c>
      <c r="F502" t="str">
        <f>VLOOKUP(tbl_PEDIDOS[[#This Row],[id_CLIENTE]],tbl_CLIENTES[],3,0)</f>
        <v>Colombia</v>
      </c>
      <c r="G502">
        <f>YEAR(tbl_PEDIDOS[[#This Row],[FECHA]])</f>
        <v>2019</v>
      </c>
      <c r="H502" t="str">
        <f>tbl_PEDIDOS[[#This Row],[id_PAIS]]&amp;tbl_PEDIDOS[[#This Row],[id_AÑO]]</f>
        <v>Colombia2019</v>
      </c>
      <c r="I502" s="19">
        <f>VLOOKUP(tbl_PEDIDOS[[#This Row],[id_PAIS_AÑO]],tbl_DESCUENTOS[],4,0)</f>
        <v>0.05</v>
      </c>
      <c r="J502" s="28">
        <f>VLOOKUP(tbl_PEDIDOS[[#This Row],[id_PRODUCTO]],tbl_PRODUCTOS[],3,0)*(1-VLOOKUP(tbl_PEDIDOS[[#This Row],[id_PAIS_AÑO]],tbl_DESCUENTOS[],4,0))</f>
        <v>931</v>
      </c>
      <c r="K502" s="28">
        <f>tbl_PEDIDOS[[#This Row],[CANTIDAD]]*tbl_PEDIDOS[[#This Row],[Precio Unit]]</f>
        <v>11172</v>
      </c>
    </row>
    <row r="503" spans="1:11" x14ac:dyDescent="0.25">
      <c r="A503" s="6">
        <v>502</v>
      </c>
      <c r="B503" t="s">
        <v>51</v>
      </c>
      <c r="C503" t="s">
        <v>44</v>
      </c>
      <c r="D503" s="14">
        <v>43753</v>
      </c>
      <c r="E503" s="6">
        <v>24</v>
      </c>
      <c r="F503" t="str">
        <f>VLOOKUP(tbl_PEDIDOS[[#This Row],[id_CLIENTE]],tbl_CLIENTES[],3,0)</f>
        <v>Colombia</v>
      </c>
      <c r="G503">
        <f>YEAR(tbl_PEDIDOS[[#This Row],[FECHA]])</f>
        <v>2019</v>
      </c>
      <c r="H503" t="str">
        <f>tbl_PEDIDOS[[#This Row],[id_PAIS]]&amp;tbl_PEDIDOS[[#This Row],[id_AÑO]]</f>
        <v>Colombia2019</v>
      </c>
      <c r="I503" s="19">
        <f>VLOOKUP(tbl_PEDIDOS[[#This Row],[id_PAIS_AÑO]],tbl_DESCUENTOS[],4,0)</f>
        <v>0.05</v>
      </c>
      <c r="J503" s="28">
        <f>VLOOKUP(tbl_PEDIDOS[[#This Row],[id_PRODUCTO]],tbl_PRODUCTOS[],3,0)*(1-VLOOKUP(tbl_PEDIDOS[[#This Row],[id_PAIS_AÑO]],tbl_DESCUENTOS[],4,0))</f>
        <v>636.5</v>
      </c>
      <c r="K503" s="28">
        <f>tbl_PEDIDOS[[#This Row],[CANTIDAD]]*tbl_PEDIDOS[[#This Row],[Precio Unit]]</f>
        <v>15276</v>
      </c>
    </row>
    <row r="504" spans="1:11" x14ac:dyDescent="0.25">
      <c r="A504" s="6">
        <v>503</v>
      </c>
      <c r="B504" t="s">
        <v>52</v>
      </c>
      <c r="C504" t="s">
        <v>45</v>
      </c>
      <c r="D504" s="14">
        <v>43753</v>
      </c>
      <c r="E504" s="6">
        <v>12</v>
      </c>
      <c r="F504" t="str">
        <f>VLOOKUP(tbl_PEDIDOS[[#This Row],[id_CLIENTE]],tbl_CLIENTES[],3,0)</f>
        <v>Chile</v>
      </c>
      <c r="G504">
        <f>YEAR(tbl_PEDIDOS[[#This Row],[FECHA]])</f>
        <v>2019</v>
      </c>
      <c r="H504" t="str">
        <f>tbl_PEDIDOS[[#This Row],[id_PAIS]]&amp;tbl_PEDIDOS[[#This Row],[id_AÑO]]</f>
        <v>Chile2019</v>
      </c>
      <c r="I504" s="19">
        <f>VLOOKUP(tbl_PEDIDOS[[#This Row],[id_PAIS_AÑO]],tbl_DESCUENTOS[],4,0)</f>
        <v>0.26</v>
      </c>
      <c r="J504" s="28">
        <f>VLOOKUP(tbl_PEDIDOS[[#This Row],[id_PRODUCTO]],tbl_PRODUCTOS[],3,0)*(1-VLOOKUP(tbl_PEDIDOS[[#This Row],[id_PAIS_AÑO]],tbl_DESCUENTOS[],4,0))</f>
        <v>643.79999999999995</v>
      </c>
      <c r="K504" s="28">
        <f>tbl_PEDIDOS[[#This Row],[CANTIDAD]]*tbl_PEDIDOS[[#This Row],[Precio Unit]]</f>
        <v>7725.5999999999995</v>
      </c>
    </row>
    <row r="505" spans="1:11" x14ac:dyDescent="0.25">
      <c r="A505" s="6">
        <v>504</v>
      </c>
      <c r="B505" t="s">
        <v>54</v>
      </c>
      <c r="C505" t="s">
        <v>4</v>
      </c>
      <c r="D505" s="14">
        <v>43753</v>
      </c>
      <c r="E505" s="6">
        <v>12</v>
      </c>
      <c r="F505" t="str">
        <f>VLOOKUP(tbl_PEDIDOS[[#This Row],[id_CLIENTE]],tbl_CLIENTES[],3,0)</f>
        <v>Perú</v>
      </c>
      <c r="G505">
        <f>YEAR(tbl_PEDIDOS[[#This Row],[FECHA]])</f>
        <v>2019</v>
      </c>
      <c r="H505" t="str">
        <f>tbl_PEDIDOS[[#This Row],[id_PAIS]]&amp;tbl_PEDIDOS[[#This Row],[id_AÑO]]</f>
        <v>Perú2019</v>
      </c>
      <c r="I505" s="19">
        <f>VLOOKUP(tbl_PEDIDOS[[#This Row],[id_PAIS_AÑO]],tbl_DESCUENTOS[],4,0)</f>
        <v>0.15</v>
      </c>
      <c r="J505" s="28">
        <f>VLOOKUP(tbl_PEDIDOS[[#This Row],[id_PRODUCTO]],tbl_PRODUCTOS[],3,0)*(1-VLOOKUP(tbl_PEDIDOS[[#This Row],[id_PAIS_AÑO]],tbl_DESCUENTOS[],4,0))</f>
        <v>833</v>
      </c>
      <c r="K505" s="28">
        <f>tbl_PEDIDOS[[#This Row],[CANTIDAD]]*tbl_PEDIDOS[[#This Row],[Precio Unit]]</f>
        <v>9996</v>
      </c>
    </row>
    <row r="506" spans="1:11" x14ac:dyDescent="0.25">
      <c r="A506" s="6">
        <v>505</v>
      </c>
      <c r="B506" t="s">
        <v>55</v>
      </c>
      <c r="C506" t="s">
        <v>6</v>
      </c>
      <c r="D506" s="14">
        <v>43753</v>
      </c>
      <c r="E506" s="6">
        <v>24</v>
      </c>
      <c r="F506" t="str">
        <f>VLOOKUP(tbl_PEDIDOS[[#This Row],[id_CLIENTE]],tbl_CLIENTES[],3,0)</f>
        <v>Ecuador</v>
      </c>
      <c r="G506">
        <f>YEAR(tbl_PEDIDOS[[#This Row],[FECHA]])</f>
        <v>2019</v>
      </c>
      <c r="H506" t="str">
        <f>tbl_PEDIDOS[[#This Row],[id_PAIS]]&amp;tbl_PEDIDOS[[#This Row],[id_AÑO]]</f>
        <v>Ecuador2019</v>
      </c>
      <c r="I506" s="19">
        <f>VLOOKUP(tbl_PEDIDOS[[#This Row],[id_PAIS_AÑO]],tbl_DESCUENTOS[],4,0)</f>
        <v>0.28000000000000003</v>
      </c>
      <c r="J506" s="28">
        <f>VLOOKUP(tbl_PEDIDOS[[#This Row],[id_PRODUCTO]],tbl_PRODUCTOS[],3,0)*(1-VLOOKUP(tbl_PEDIDOS[[#This Row],[id_PAIS_AÑO]],tbl_DESCUENTOS[],4,0))</f>
        <v>604.79999999999995</v>
      </c>
      <c r="K506" s="28">
        <f>tbl_PEDIDOS[[#This Row],[CANTIDAD]]*tbl_PEDIDOS[[#This Row],[Precio Unit]]</f>
        <v>14515.199999999999</v>
      </c>
    </row>
    <row r="507" spans="1:11" x14ac:dyDescent="0.25">
      <c r="A507" s="6">
        <v>506</v>
      </c>
      <c r="B507" t="s">
        <v>56</v>
      </c>
      <c r="C507" t="s">
        <v>3</v>
      </c>
      <c r="D507" s="14">
        <v>43753</v>
      </c>
      <c r="E507" s="6">
        <v>24</v>
      </c>
      <c r="F507" t="str">
        <f>VLOOKUP(tbl_PEDIDOS[[#This Row],[id_CLIENTE]],tbl_CLIENTES[],3,0)</f>
        <v>Argentina</v>
      </c>
      <c r="G507">
        <f>YEAR(tbl_PEDIDOS[[#This Row],[FECHA]])</f>
        <v>2019</v>
      </c>
      <c r="H507" t="str">
        <f>tbl_PEDIDOS[[#This Row],[id_PAIS]]&amp;tbl_PEDIDOS[[#This Row],[id_AÑO]]</f>
        <v>Argentina2019</v>
      </c>
      <c r="I507" s="19">
        <f>VLOOKUP(tbl_PEDIDOS[[#This Row],[id_PAIS_AÑO]],tbl_DESCUENTOS[],4,0)</f>
        <v>0.38</v>
      </c>
      <c r="J507" s="28">
        <f>VLOOKUP(tbl_PEDIDOS[[#This Row],[id_PRODUCTO]],tbl_PRODUCTOS[],3,0)*(1-VLOOKUP(tbl_PEDIDOS[[#This Row],[id_PAIS_AÑO]],tbl_DESCUENTOS[],4,0))</f>
        <v>465</v>
      </c>
      <c r="K507" s="28">
        <f>tbl_PEDIDOS[[#This Row],[CANTIDAD]]*tbl_PEDIDOS[[#This Row],[Precio Unit]]</f>
        <v>11160</v>
      </c>
    </row>
    <row r="508" spans="1:11" x14ac:dyDescent="0.25">
      <c r="A508" s="6">
        <v>507</v>
      </c>
      <c r="B508" t="s">
        <v>57</v>
      </c>
      <c r="C508" t="s">
        <v>4</v>
      </c>
      <c r="D508" s="14">
        <v>43753</v>
      </c>
      <c r="E508" s="6">
        <v>24</v>
      </c>
      <c r="F508" t="str">
        <f>VLOOKUP(tbl_PEDIDOS[[#This Row],[id_CLIENTE]],tbl_CLIENTES[],3,0)</f>
        <v>Colombia</v>
      </c>
      <c r="G508">
        <f>YEAR(tbl_PEDIDOS[[#This Row],[FECHA]])</f>
        <v>2019</v>
      </c>
      <c r="H508" t="str">
        <f>tbl_PEDIDOS[[#This Row],[id_PAIS]]&amp;tbl_PEDIDOS[[#This Row],[id_AÑO]]</f>
        <v>Colombia2019</v>
      </c>
      <c r="I508" s="19">
        <f>VLOOKUP(tbl_PEDIDOS[[#This Row],[id_PAIS_AÑO]],tbl_DESCUENTOS[],4,0)</f>
        <v>0.05</v>
      </c>
      <c r="J508" s="28">
        <f>VLOOKUP(tbl_PEDIDOS[[#This Row],[id_PRODUCTO]],tbl_PRODUCTOS[],3,0)*(1-VLOOKUP(tbl_PEDIDOS[[#This Row],[id_PAIS_AÑO]],tbl_DESCUENTOS[],4,0))</f>
        <v>931</v>
      </c>
      <c r="K508" s="28">
        <f>tbl_PEDIDOS[[#This Row],[CANTIDAD]]*tbl_PEDIDOS[[#This Row],[Precio Unit]]</f>
        <v>22344</v>
      </c>
    </row>
    <row r="509" spans="1:11" x14ac:dyDescent="0.25">
      <c r="A509" s="6">
        <v>508</v>
      </c>
      <c r="B509" t="s">
        <v>58</v>
      </c>
      <c r="C509" t="s">
        <v>5</v>
      </c>
      <c r="D509" s="14">
        <v>43753</v>
      </c>
      <c r="E509" s="6">
        <v>36</v>
      </c>
      <c r="F509" t="str">
        <f>VLOOKUP(tbl_PEDIDOS[[#This Row],[id_CLIENTE]],tbl_CLIENTES[],3,0)</f>
        <v>Chile</v>
      </c>
      <c r="G509">
        <f>YEAR(tbl_PEDIDOS[[#This Row],[FECHA]])</f>
        <v>2019</v>
      </c>
      <c r="H509" t="str">
        <f>tbl_PEDIDOS[[#This Row],[id_PAIS]]&amp;tbl_PEDIDOS[[#This Row],[id_AÑO]]</f>
        <v>Chile2019</v>
      </c>
      <c r="I509" s="19">
        <f>VLOOKUP(tbl_PEDIDOS[[#This Row],[id_PAIS_AÑO]],tbl_DESCUENTOS[],4,0)</f>
        <v>0.26</v>
      </c>
      <c r="J509" s="28">
        <f>VLOOKUP(tbl_PEDIDOS[[#This Row],[id_PRODUCTO]],tbl_PRODUCTOS[],3,0)*(1-VLOOKUP(tbl_PEDIDOS[[#This Row],[id_PAIS_AÑO]],tbl_DESCUENTOS[],4,0))</f>
        <v>562.4</v>
      </c>
      <c r="K509" s="28">
        <f>tbl_PEDIDOS[[#This Row],[CANTIDAD]]*tbl_PEDIDOS[[#This Row],[Precio Unit]]</f>
        <v>20246.399999999998</v>
      </c>
    </row>
    <row r="510" spans="1:11" x14ac:dyDescent="0.25">
      <c r="A510" s="6">
        <v>509</v>
      </c>
      <c r="B510" t="s">
        <v>58</v>
      </c>
      <c r="C510" t="s">
        <v>46</v>
      </c>
      <c r="D510" s="14">
        <v>43753</v>
      </c>
      <c r="E510" s="6">
        <v>36</v>
      </c>
      <c r="F510" t="str">
        <f>VLOOKUP(tbl_PEDIDOS[[#This Row],[id_CLIENTE]],tbl_CLIENTES[],3,0)</f>
        <v>Chile</v>
      </c>
      <c r="G510">
        <f>YEAR(tbl_PEDIDOS[[#This Row],[FECHA]])</f>
        <v>2019</v>
      </c>
      <c r="H510" t="str">
        <f>tbl_PEDIDOS[[#This Row],[id_PAIS]]&amp;tbl_PEDIDOS[[#This Row],[id_AÑO]]</f>
        <v>Chile2019</v>
      </c>
      <c r="I510" s="19">
        <f>VLOOKUP(tbl_PEDIDOS[[#This Row],[id_PAIS_AÑO]],tbl_DESCUENTOS[],4,0)</f>
        <v>0.26</v>
      </c>
      <c r="J510" s="28">
        <f>VLOOKUP(tbl_PEDIDOS[[#This Row],[id_PRODUCTO]],tbl_PRODUCTOS[],3,0)*(1-VLOOKUP(tbl_PEDIDOS[[#This Row],[id_PAIS_AÑO]],tbl_DESCUENTOS[],4,0))</f>
        <v>503.2</v>
      </c>
      <c r="K510" s="28">
        <f>tbl_PEDIDOS[[#This Row],[CANTIDAD]]*tbl_PEDIDOS[[#This Row],[Precio Unit]]</f>
        <v>18115.2</v>
      </c>
    </row>
    <row r="511" spans="1:11" x14ac:dyDescent="0.25">
      <c r="A511" s="6">
        <v>510</v>
      </c>
      <c r="B511" t="s">
        <v>53</v>
      </c>
      <c r="C511" t="s">
        <v>6</v>
      </c>
      <c r="D511" s="14">
        <v>43753</v>
      </c>
      <c r="E511" s="6">
        <v>24</v>
      </c>
      <c r="F511" t="str">
        <f>VLOOKUP(tbl_PEDIDOS[[#This Row],[id_CLIENTE]],tbl_CLIENTES[],3,0)</f>
        <v>Uruguay</v>
      </c>
      <c r="G511">
        <f>YEAR(tbl_PEDIDOS[[#This Row],[FECHA]])</f>
        <v>2019</v>
      </c>
      <c r="H511" t="str">
        <f>tbl_PEDIDOS[[#This Row],[id_PAIS]]&amp;tbl_PEDIDOS[[#This Row],[id_AÑO]]</f>
        <v>Uruguay2019</v>
      </c>
      <c r="I511" s="19">
        <f>VLOOKUP(tbl_PEDIDOS[[#This Row],[id_PAIS_AÑO]],tbl_DESCUENTOS[],4,0)</f>
        <v>0.04</v>
      </c>
      <c r="J511" s="28">
        <f>VLOOKUP(tbl_PEDIDOS[[#This Row],[id_PRODUCTO]],tbl_PRODUCTOS[],3,0)*(1-VLOOKUP(tbl_PEDIDOS[[#This Row],[id_PAIS_AÑO]],tbl_DESCUENTOS[],4,0))</f>
        <v>806.4</v>
      </c>
      <c r="K511" s="28">
        <f>tbl_PEDIDOS[[#This Row],[CANTIDAD]]*tbl_PEDIDOS[[#This Row],[Precio Unit]]</f>
        <v>19353.599999999999</v>
      </c>
    </row>
    <row r="512" spans="1:11" x14ac:dyDescent="0.25">
      <c r="A512" s="6">
        <v>511</v>
      </c>
      <c r="B512" t="s">
        <v>52</v>
      </c>
      <c r="C512" t="s">
        <v>3</v>
      </c>
      <c r="D512" s="14">
        <v>43753</v>
      </c>
      <c r="E512" s="6">
        <v>24</v>
      </c>
      <c r="F512" t="str">
        <f>VLOOKUP(tbl_PEDIDOS[[#This Row],[id_CLIENTE]],tbl_CLIENTES[],3,0)</f>
        <v>Chile</v>
      </c>
      <c r="G512">
        <f>YEAR(tbl_PEDIDOS[[#This Row],[FECHA]])</f>
        <v>2019</v>
      </c>
      <c r="H512" t="str">
        <f>tbl_PEDIDOS[[#This Row],[id_PAIS]]&amp;tbl_PEDIDOS[[#This Row],[id_AÑO]]</f>
        <v>Chile2019</v>
      </c>
      <c r="I512" s="19">
        <f>VLOOKUP(tbl_PEDIDOS[[#This Row],[id_PAIS_AÑO]],tbl_DESCUENTOS[],4,0)</f>
        <v>0.26</v>
      </c>
      <c r="J512" s="28">
        <f>VLOOKUP(tbl_PEDIDOS[[#This Row],[id_PRODUCTO]],tbl_PRODUCTOS[],3,0)*(1-VLOOKUP(tbl_PEDIDOS[[#This Row],[id_PAIS_AÑO]],tbl_DESCUENTOS[],4,0))</f>
        <v>555</v>
      </c>
      <c r="K512" s="28">
        <f>tbl_PEDIDOS[[#This Row],[CANTIDAD]]*tbl_PEDIDOS[[#This Row],[Precio Unit]]</f>
        <v>13320</v>
      </c>
    </row>
    <row r="513" spans="1:11" x14ac:dyDescent="0.25">
      <c r="A513" s="6">
        <v>512</v>
      </c>
      <c r="B513" t="s">
        <v>51</v>
      </c>
      <c r="C513" t="s">
        <v>6</v>
      </c>
      <c r="D513" s="14">
        <v>43753</v>
      </c>
      <c r="E513" s="6">
        <v>24</v>
      </c>
      <c r="F513" t="str">
        <f>VLOOKUP(tbl_PEDIDOS[[#This Row],[id_CLIENTE]],tbl_CLIENTES[],3,0)</f>
        <v>Colombia</v>
      </c>
      <c r="G513">
        <f>YEAR(tbl_PEDIDOS[[#This Row],[FECHA]])</f>
        <v>2019</v>
      </c>
      <c r="H513" t="str">
        <f>tbl_PEDIDOS[[#This Row],[id_PAIS]]&amp;tbl_PEDIDOS[[#This Row],[id_AÑO]]</f>
        <v>Colombia2019</v>
      </c>
      <c r="I513" s="19">
        <f>VLOOKUP(tbl_PEDIDOS[[#This Row],[id_PAIS_AÑO]],tbl_DESCUENTOS[],4,0)</f>
        <v>0.05</v>
      </c>
      <c r="J513" s="28">
        <f>VLOOKUP(tbl_PEDIDOS[[#This Row],[id_PRODUCTO]],tbl_PRODUCTOS[],3,0)*(1-VLOOKUP(tbl_PEDIDOS[[#This Row],[id_PAIS_AÑO]],tbl_DESCUENTOS[],4,0))</f>
        <v>798</v>
      </c>
      <c r="K513" s="28">
        <f>tbl_PEDIDOS[[#This Row],[CANTIDAD]]*tbl_PEDIDOS[[#This Row],[Precio Unit]]</f>
        <v>19152</v>
      </c>
    </row>
    <row r="514" spans="1:11" x14ac:dyDescent="0.25">
      <c r="A514" s="6">
        <v>513</v>
      </c>
      <c r="B514" t="s">
        <v>51</v>
      </c>
      <c r="C514" t="s">
        <v>3</v>
      </c>
      <c r="D514" s="14">
        <v>43753</v>
      </c>
      <c r="E514" s="6">
        <v>18</v>
      </c>
      <c r="F514" t="str">
        <f>VLOOKUP(tbl_PEDIDOS[[#This Row],[id_CLIENTE]],tbl_CLIENTES[],3,0)</f>
        <v>Colombia</v>
      </c>
      <c r="G514">
        <f>YEAR(tbl_PEDIDOS[[#This Row],[FECHA]])</f>
        <v>2019</v>
      </c>
      <c r="H514" t="str">
        <f>tbl_PEDIDOS[[#This Row],[id_PAIS]]&amp;tbl_PEDIDOS[[#This Row],[id_AÑO]]</f>
        <v>Colombia2019</v>
      </c>
      <c r="I514" s="19">
        <f>VLOOKUP(tbl_PEDIDOS[[#This Row],[id_PAIS_AÑO]],tbl_DESCUENTOS[],4,0)</f>
        <v>0.05</v>
      </c>
      <c r="J514" s="28">
        <f>VLOOKUP(tbl_PEDIDOS[[#This Row],[id_PRODUCTO]],tbl_PRODUCTOS[],3,0)*(1-VLOOKUP(tbl_PEDIDOS[[#This Row],[id_PAIS_AÑO]],tbl_DESCUENTOS[],4,0))</f>
        <v>712.5</v>
      </c>
      <c r="K514" s="28">
        <f>tbl_PEDIDOS[[#This Row],[CANTIDAD]]*tbl_PEDIDOS[[#This Row],[Precio Unit]]</f>
        <v>12825</v>
      </c>
    </row>
    <row r="515" spans="1:11" x14ac:dyDescent="0.25">
      <c r="A515" s="6">
        <v>514</v>
      </c>
      <c r="B515" t="s">
        <v>57</v>
      </c>
      <c r="C515" t="s">
        <v>6</v>
      </c>
      <c r="D515" s="14">
        <v>43784</v>
      </c>
      <c r="E515" s="6">
        <v>24</v>
      </c>
      <c r="F515" t="str">
        <f>VLOOKUP(tbl_PEDIDOS[[#This Row],[id_CLIENTE]],tbl_CLIENTES[],3,0)</f>
        <v>Colombia</v>
      </c>
      <c r="G515">
        <f>YEAR(tbl_PEDIDOS[[#This Row],[FECHA]])</f>
        <v>2019</v>
      </c>
      <c r="H515" t="str">
        <f>tbl_PEDIDOS[[#This Row],[id_PAIS]]&amp;tbl_PEDIDOS[[#This Row],[id_AÑO]]</f>
        <v>Colombia2019</v>
      </c>
      <c r="I515" s="19">
        <f>VLOOKUP(tbl_PEDIDOS[[#This Row],[id_PAIS_AÑO]],tbl_DESCUENTOS[],4,0)</f>
        <v>0.05</v>
      </c>
      <c r="J515" s="28">
        <f>VLOOKUP(tbl_PEDIDOS[[#This Row],[id_PRODUCTO]],tbl_PRODUCTOS[],3,0)*(1-VLOOKUP(tbl_PEDIDOS[[#This Row],[id_PAIS_AÑO]],tbl_DESCUENTOS[],4,0))</f>
        <v>798</v>
      </c>
      <c r="K515" s="28">
        <f>tbl_PEDIDOS[[#This Row],[CANTIDAD]]*tbl_PEDIDOS[[#This Row],[Precio Unit]]</f>
        <v>19152</v>
      </c>
    </row>
    <row r="516" spans="1:11" x14ac:dyDescent="0.25">
      <c r="A516" s="6">
        <v>515</v>
      </c>
      <c r="B516" t="s">
        <v>58</v>
      </c>
      <c r="C516" t="s">
        <v>3</v>
      </c>
      <c r="D516" s="14">
        <v>43784</v>
      </c>
      <c r="E516" s="6">
        <v>24</v>
      </c>
      <c r="F516" t="str">
        <f>VLOOKUP(tbl_PEDIDOS[[#This Row],[id_CLIENTE]],tbl_CLIENTES[],3,0)</f>
        <v>Chile</v>
      </c>
      <c r="G516">
        <f>YEAR(tbl_PEDIDOS[[#This Row],[FECHA]])</f>
        <v>2019</v>
      </c>
      <c r="H516" t="str">
        <f>tbl_PEDIDOS[[#This Row],[id_PAIS]]&amp;tbl_PEDIDOS[[#This Row],[id_AÑO]]</f>
        <v>Chile2019</v>
      </c>
      <c r="I516" s="19">
        <f>VLOOKUP(tbl_PEDIDOS[[#This Row],[id_PAIS_AÑO]],tbl_DESCUENTOS[],4,0)</f>
        <v>0.26</v>
      </c>
      <c r="J516" s="28">
        <f>VLOOKUP(tbl_PEDIDOS[[#This Row],[id_PRODUCTO]],tbl_PRODUCTOS[],3,0)*(1-VLOOKUP(tbl_PEDIDOS[[#This Row],[id_PAIS_AÑO]],tbl_DESCUENTOS[],4,0))</f>
        <v>555</v>
      </c>
      <c r="K516" s="28">
        <f>tbl_PEDIDOS[[#This Row],[CANTIDAD]]*tbl_PEDIDOS[[#This Row],[Precio Unit]]</f>
        <v>13320</v>
      </c>
    </row>
    <row r="517" spans="1:11" x14ac:dyDescent="0.25">
      <c r="A517" s="6">
        <v>516</v>
      </c>
      <c r="B517" t="s">
        <v>58</v>
      </c>
      <c r="C517" t="s">
        <v>4</v>
      </c>
      <c r="D517" s="14">
        <v>43784</v>
      </c>
      <c r="E517" s="6">
        <v>18</v>
      </c>
      <c r="F517" t="str">
        <f>VLOOKUP(tbl_PEDIDOS[[#This Row],[id_CLIENTE]],tbl_CLIENTES[],3,0)</f>
        <v>Chile</v>
      </c>
      <c r="G517">
        <f>YEAR(tbl_PEDIDOS[[#This Row],[FECHA]])</f>
        <v>2019</v>
      </c>
      <c r="H517" t="str">
        <f>tbl_PEDIDOS[[#This Row],[id_PAIS]]&amp;tbl_PEDIDOS[[#This Row],[id_AÑO]]</f>
        <v>Chile2019</v>
      </c>
      <c r="I517" s="19">
        <f>VLOOKUP(tbl_PEDIDOS[[#This Row],[id_PAIS_AÑO]],tbl_DESCUENTOS[],4,0)</f>
        <v>0.26</v>
      </c>
      <c r="J517" s="28">
        <f>VLOOKUP(tbl_PEDIDOS[[#This Row],[id_PRODUCTO]],tbl_PRODUCTOS[],3,0)*(1-VLOOKUP(tbl_PEDIDOS[[#This Row],[id_PAIS_AÑO]],tbl_DESCUENTOS[],4,0))</f>
        <v>725.2</v>
      </c>
      <c r="K517" s="28">
        <f>tbl_PEDIDOS[[#This Row],[CANTIDAD]]*tbl_PEDIDOS[[#This Row],[Precio Unit]]</f>
        <v>13053.6</v>
      </c>
    </row>
    <row r="518" spans="1:11" x14ac:dyDescent="0.25">
      <c r="A518" s="6">
        <v>517</v>
      </c>
      <c r="B518" t="s">
        <v>53</v>
      </c>
      <c r="C518" t="s">
        <v>5</v>
      </c>
      <c r="D518" s="14">
        <v>43784</v>
      </c>
      <c r="E518" s="6">
        <v>24</v>
      </c>
      <c r="F518" t="str">
        <f>VLOOKUP(tbl_PEDIDOS[[#This Row],[id_CLIENTE]],tbl_CLIENTES[],3,0)</f>
        <v>Uruguay</v>
      </c>
      <c r="G518">
        <f>YEAR(tbl_PEDIDOS[[#This Row],[FECHA]])</f>
        <v>2019</v>
      </c>
      <c r="H518" t="str">
        <f>tbl_PEDIDOS[[#This Row],[id_PAIS]]&amp;tbl_PEDIDOS[[#This Row],[id_AÑO]]</f>
        <v>Uruguay2019</v>
      </c>
      <c r="I518" s="19">
        <f>VLOOKUP(tbl_PEDIDOS[[#This Row],[id_PAIS_AÑO]],tbl_DESCUENTOS[],4,0)</f>
        <v>0.04</v>
      </c>
      <c r="J518" s="28">
        <f>VLOOKUP(tbl_PEDIDOS[[#This Row],[id_PRODUCTO]],tbl_PRODUCTOS[],3,0)*(1-VLOOKUP(tbl_PEDIDOS[[#This Row],[id_PAIS_AÑO]],tbl_DESCUENTOS[],4,0))</f>
        <v>729.6</v>
      </c>
      <c r="K518" s="28">
        <f>tbl_PEDIDOS[[#This Row],[CANTIDAD]]*tbl_PEDIDOS[[#This Row],[Precio Unit]]</f>
        <v>17510.400000000001</v>
      </c>
    </row>
    <row r="519" spans="1:11" x14ac:dyDescent="0.25">
      <c r="A519" s="6">
        <v>518</v>
      </c>
      <c r="B519" t="s">
        <v>52</v>
      </c>
      <c r="C519" t="s">
        <v>6</v>
      </c>
      <c r="D519" s="14">
        <v>43784</v>
      </c>
      <c r="E519" s="6">
        <v>12</v>
      </c>
      <c r="F519" t="str">
        <f>VLOOKUP(tbl_PEDIDOS[[#This Row],[id_CLIENTE]],tbl_CLIENTES[],3,0)</f>
        <v>Chile</v>
      </c>
      <c r="G519">
        <f>YEAR(tbl_PEDIDOS[[#This Row],[FECHA]])</f>
        <v>2019</v>
      </c>
      <c r="H519" t="str">
        <f>tbl_PEDIDOS[[#This Row],[id_PAIS]]&amp;tbl_PEDIDOS[[#This Row],[id_AÑO]]</f>
        <v>Chile2019</v>
      </c>
      <c r="I519" s="19">
        <f>VLOOKUP(tbl_PEDIDOS[[#This Row],[id_PAIS_AÑO]],tbl_DESCUENTOS[],4,0)</f>
        <v>0.26</v>
      </c>
      <c r="J519" s="28">
        <f>VLOOKUP(tbl_PEDIDOS[[#This Row],[id_PRODUCTO]],tbl_PRODUCTOS[],3,0)*(1-VLOOKUP(tbl_PEDIDOS[[#This Row],[id_PAIS_AÑO]],tbl_DESCUENTOS[],4,0))</f>
        <v>621.6</v>
      </c>
      <c r="K519" s="28">
        <f>tbl_PEDIDOS[[#This Row],[CANTIDAD]]*tbl_PEDIDOS[[#This Row],[Precio Unit]]</f>
        <v>7459.2000000000007</v>
      </c>
    </row>
    <row r="520" spans="1:11" x14ac:dyDescent="0.25">
      <c r="A520" s="6">
        <v>519</v>
      </c>
      <c r="B520" t="s">
        <v>52</v>
      </c>
      <c r="C520" t="s">
        <v>3</v>
      </c>
      <c r="D520" s="14">
        <v>43784</v>
      </c>
      <c r="E520" s="6">
        <v>24</v>
      </c>
      <c r="F520" t="str">
        <f>VLOOKUP(tbl_PEDIDOS[[#This Row],[id_CLIENTE]],tbl_CLIENTES[],3,0)</f>
        <v>Chile</v>
      </c>
      <c r="G520">
        <f>YEAR(tbl_PEDIDOS[[#This Row],[FECHA]])</f>
        <v>2019</v>
      </c>
      <c r="H520" t="str">
        <f>tbl_PEDIDOS[[#This Row],[id_PAIS]]&amp;tbl_PEDIDOS[[#This Row],[id_AÑO]]</f>
        <v>Chile2019</v>
      </c>
      <c r="I520" s="19">
        <f>VLOOKUP(tbl_PEDIDOS[[#This Row],[id_PAIS_AÑO]],tbl_DESCUENTOS[],4,0)</f>
        <v>0.26</v>
      </c>
      <c r="J520" s="28">
        <f>VLOOKUP(tbl_PEDIDOS[[#This Row],[id_PRODUCTO]],tbl_PRODUCTOS[],3,0)*(1-VLOOKUP(tbl_PEDIDOS[[#This Row],[id_PAIS_AÑO]],tbl_DESCUENTOS[],4,0))</f>
        <v>555</v>
      </c>
      <c r="K520" s="28">
        <f>tbl_PEDIDOS[[#This Row],[CANTIDAD]]*tbl_PEDIDOS[[#This Row],[Precio Unit]]</f>
        <v>13320</v>
      </c>
    </row>
    <row r="521" spans="1:11" x14ac:dyDescent="0.25">
      <c r="A521" s="6">
        <v>520</v>
      </c>
      <c r="B521" t="s">
        <v>52</v>
      </c>
      <c r="C521" t="s">
        <v>4</v>
      </c>
      <c r="D521" s="14">
        <v>43784</v>
      </c>
      <c r="E521" s="6">
        <v>24</v>
      </c>
      <c r="F521" t="str">
        <f>VLOOKUP(tbl_PEDIDOS[[#This Row],[id_CLIENTE]],tbl_CLIENTES[],3,0)</f>
        <v>Chile</v>
      </c>
      <c r="G521">
        <f>YEAR(tbl_PEDIDOS[[#This Row],[FECHA]])</f>
        <v>2019</v>
      </c>
      <c r="H521" t="str">
        <f>tbl_PEDIDOS[[#This Row],[id_PAIS]]&amp;tbl_PEDIDOS[[#This Row],[id_AÑO]]</f>
        <v>Chile2019</v>
      </c>
      <c r="I521" s="19">
        <f>VLOOKUP(tbl_PEDIDOS[[#This Row],[id_PAIS_AÑO]],tbl_DESCUENTOS[],4,0)</f>
        <v>0.26</v>
      </c>
      <c r="J521" s="28">
        <f>VLOOKUP(tbl_PEDIDOS[[#This Row],[id_PRODUCTO]],tbl_PRODUCTOS[],3,0)*(1-VLOOKUP(tbl_PEDIDOS[[#This Row],[id_PAIS_AÑO]],tbl_DESCUENTOS[],4,0))</f>
        <v>725.2</v>
      </c>
      <c r="K521" s="28">
        <f>tbl_PEDIDOS[[#This Row],[CANTIDAD]]*tbl_PEDIDOS[[#This Row],[Precio Unit]]</f>
        <v>17404.800000000003</v>
      </c>
    </row>
    <row r="522" spans="1:11" x14ac:dyDescent="0.25">
      <c r="A522" s="6">
        <v>521</v>
      </c>
      <c r="B522" t="s">
        <v>53</v>
      </c>
      <c r="C522" t="s">
        <v>44</v>
      </c>
      <c r="D522" s="14">
        <v>43784</v>
      </c>
      <c r="E522" s="6">
        <v>36</v>
      </c>
      <c r="F522" t="str">
        <f>VLOOKUP(tbl_PEDIDOS[[#This Row],[id_CLIENTE]],tbl_CLIENTES[],3,0)</f>
        <v>Uruguay</v>
      </c>
      <c r="G522">
        <f>YEAR(tbl_PEDIDOS[[#This Row],[FECHA]])</f>
        <v>2019</v>
      </c>
      <c r="H522" t="str">
        <f>tbl_PEDIDOS[[#This Row],[id_PAIS]]&amp;tbl_PEDIDOS[[#This Row],[id_AÑO]]</f>
        <v>Uruguay2019</v>
      </c>
      <c r="I522" s="19">
        <f>VLOOKUP(tbl_PEDIDOS[[#This Row],[id_PAIS_AÑO]],tbl_DESCUENTOS[],4,0)</f>
        <v>0.04</v>
      </c>
      <c r="J522" s="28">
        <f>VLOOKUP(tbl_PEDIDOS[[#This Row],[id_PRODUCTO]],tbl_PRODUCTOS[],3,0)*(1-VLOOKUP(tbl_PEDIDOS[[#This Row],[id_PAIS_AÑO]],tbl_DESCUENTOS[],4,0))</f>
        <v>643.19999999999993</v>
      </c>
      <c r="K522" s="28">
        <f>tbl_PEDIDOS[[#This Row],[CANTIDAD]]*tbl_PEDIDOS[[#This Row],[Precio Unit]]</f>
        <v>23155.199999999997</v>
      </c>
    </row>
    <row r="523" spans="1:11" x14ac:dyDescent="0.25">
      <c r="A523" s="6">
        <v>522</v>
      </c>
      <c r="B523" t="s">
        <v>54</v>
      </c>
      <c r="C523" t="s">
        <v>6</v>
      </c>
      <c r="D523" s="14">
        <v>43784</v>
      </c>
      <c r="E523" s="6">
        <v>24</v>
      </c>
      <c r="F523" t="str">
        <f>VLOOKUP(tbl_PEDIDOS[[#This Row],[id_CLIENTE]],tbl_CLIENTES[],3,0)</f>
        <v>Perú</v>
      </c>
      <c r="G523">
        <f>YEAR(tbl_PEDIDOS[[#This Row],[FECHA]])</f>
        <v>2019</v>
      </c>
      <c r="H523" t="str">
        <f>tbl_PEDIDOS[[#This Row],[id_PAIS]]&amp;tbl_PEDIDOS[[#This Row],[id_AÑO]]</f>
        <v>Perú2019</v>
      </c>
      <c r="I523" s="19">
        <f>VLOOKUP(tbl_PEDIDOS[[#This Row],[id_PAIS_AÑO]],tbl_DESCUENTOS[],4,0)</f>
        <v>0.15</v>
      </c>
      <c r="J523" s="28">
        <f>VLOOKUP(tbl_PEDIDOS[[#This Row],[id_PRODUCTO]],tbl_PRODUCTOS[],3,0)*(1-VLOOKUP(tbl_PEDIDOS[[#This Row],[id_PAIS_AÑO]],tbl_DESCUENTOS[],4,0))</f>
        <v>714</v>
      </c>
      <c r="K523" s="28">
        <f>tbl_PEDIDOS[[#This Row],[CANTIDAD]]*tbl_PEDIDOS[[#This Row],[Precio Unit]]</f>
        <v>17136</v>
      </c>
    </row>
    <row r="524" spans="1:11" x14ac:dyDescent="0.25">
      <c r="A524" s="6">
        <v>523</v>
      </c>
      <c r="B524" t="s">
        <v>51</v>
      </c>
      <c r="C524" t="s">
        <v>45</v>
      </c>
      <c r="D524" s="14">
        <v>43784</v>
      </c>
      <c r="E524" s="6">
        <v>18</v>
      </c>
      <c r="F524" t="str">
        <f>VLOOKUP(tbl_PEDIDOS[[#This Row],[id_CLIENTE]],tbl_CLIENTES[],3,0)</f>
        <v>Colombia</v>
      </c>
      <c r="G524">
        <f>YEAR(tbl_PEDIDOS[[#This Row],[FECHA]])</f>
        <v>2019</v>
      </c>
      <c r="H524" t="str">
        <f>tbl_PEDIDOS[[#This Row],[id_PAIS]]&amp;tbl_PEDIDOS[[#This Row],[id_AÑO]]</f>
        <v>Colombia2019</v>
      </c>
      <c r="I524" s="19">
        <f>VLOOKUP(tbl_PEDIDOS[[#This Row],[id_PAIS_AÑO]],tbl_DESCUENTOS[],4,0)</f>
        <v>0.05</v>
      </c>
      <c r="J524" s="28">
        <f>VLOOKUP(tbl_PEDIDOS[[#This Row],[id_PRODUCTO]],tbl_PRODUCTOS[],3,0)*(1-VLOOKUP(tbl_PEDIDOS[[#This Row],[id_PAIS_AÑO]],tbl_DESCUENTOS[],4,0))</f>
        <v>826.5</v>
      </c>
      <c r="K524" s="28">
        <f>tbl_PEDIDOS[[#This Row],[CANTIDAD]]*tbl_PEDIDOS[[#This Row],[Precio Unit]]</f>
        <v>14877</v>
      </c>
    </row>
    <row r="525" spans="1:11" x14ac:dyDescent="0.25">
      <c r="A525" s="6">
        <v>524</v>
      </c>
      <c r="B525" t="s">
        <v>51</v>
      </c>
      <c r="C525" t="s">
        <v>3</v>
      </c>
      <c r="D525" s="14">
        <v>43784</v>
      </c>
      <c r="E525" s="6">
        <v>24</v>
      </c>
      <c r="F525" t="str">
        <f>VLOOKUP(tbl_PEDIDOS[[#This Row],[id_CLIENTE]],tbl_CLIENTES[],3,0)</f>
        <v>Colombia</v>
      </c>
      <c r="G525">
        <f>YEAR(tbl_PEDIDOS[[#This Row],[FECHA]])</f>
        <v>2019</v>
      </c>
      <c r="H525" t="str">
        <f>tbl_PEDIDOS[[#This Row],[id_PAIS]]&amp;tbl_PEDIDOS[[#This Row],[id_AÑO]]</f>
        <v>Colombia2019</v>
      </c>
      <c r="I525" s="19">
        <f>VLOOKUP(tbl_PEDIDOS[[#This Row],[id_PAIS_AÑO]],tbl_DESCUENTOS[],4,0)</f>
        <v>0.05</v>
      </c>
      <c r="J525" s="28">
        <f>VLOOKUP(tbl_PEDIDOS[[#This Row],[id_PRODUCTO]],tbl_PRODUCTOS[],3,0)*(1-VLOOKUP(tbl_PEDIDOS[[#This Row],[id_PAIS_AÑO]],tbl_DESCUENTOS[],4,0))</f>
        <v>712.5</v>
      </c>
      <c r="K525" s="28">
        <f>tbl_PEDIDOS[[#This Row],[CANTIDAD]]*tbl_PEDIDOS[[#This Row],[Precio Unit]]</f>
        <v>17100</v>
      </c>
    </row>
    <row r="526" spans="1:11" x14ac:dyDescent="0.25">
      <c r="A526" s="6">
        <v>525</v>
      </c>
      <c r="B526" t="s">
        <v>52</v>
      </c>
      <c r="C526" t="s">
        <v>46</v>
      </c>
      <c r="D526" s="14">
        <v>43784</v>
      </c>
      <c r="E526" s="6">
        <v>12</v>
      </c>
      <c r="F526" t="str">
        <f>VLOOKUP(tbl_PEDIDOS[[#This Row],[id_CLIENTE]],tbl_CLIENTES[],3,0)</f>
        <v>Chile</v>
      </c>
      <c r="G526">
        <f>YEAR(tbl_PEDIDOS[[#This Row],[FECHA]])</f>
        <v>2019</v>
      </c>
      <c r="H526" t="str">
        <f>tbl_PEDIDOS[[#This Row],[id_PAIS]]&amp;tbl_PEDIDOS[[#This Row],[id_AÑO]]</f>
        <v>Chile2019</v>
      </c>
      <c r="I526" s="19">
        <f>VLOOKUP(tbl_PEDIDOS[[#This Row],[id_PAIS_AÑO]],tbl_DESCUENTOS[],4,0)</f>
        <v>0.26</v>
      </c>
      <c r="J526" s="28">
        <f>VLOOKUP(tbl_PEDIDOS[[#This Row],[id_PRODUCTO]],tbl_PRODUCTOS[],3,0)*(1-VLOOKUP(tbl_PEDIDOS[[#This Row],[id_PAIS_AÑO]],tbl_DESCUENTOS[],4,0))</f>
        <v>503.2</v>
      </c>
      <c r="K526" s="28">
        <f>tbl_PEDIDOS[[#This Row],[CANTIDAD]]*tbl_PEDIDOS[[#This Row],[Precio Unit]]</f>
        <v>6038.4</v>
      </c>
    </row>
    <row r="527" spans="1:11" x14ac:dyDescent="0.25">
      <c r="A527" s="6">
        <v>526</v>
      </c>
      <c r="B527" t="s">
        <v>53</v>
      </c>
      <c r="C527" t="s">
        <v>6</v>
      </c>
      <c r="D527" s="14">
        <v>43784</v>
      </c>
      <c r="E527" s="6">
        <v>36</v>
      </c>
      <c r="F527" t="str">
        <f>VLOOKUP(tbl_PEDIDOS[[#This Row],[id_CLIENTE]],tbl_CLIENTES[],3,0)</f>
        <v>Uruguay</v>
      </c>
      <c r="G527">
        <f>YEAR(tbl_PEDIDOS[[#This Row],[FECHA]])</f>
        <v>2019</v>
      </c>
      <c r="H527" t="str">
        <f>tbl_PEDIDOS[[#This Row],[id_PAIS]]&amp;tbl_PEDIDOS[[#This Row],[id_AÑO]]</f>
        <v>Uruguay2019</v>
      </c>
      <c r="I527" s="19">
        <f>VLOOKUP(tbl_PEDIDOS[[#This Row],[id_PAIS_AÑO]],tbl_DESCUENTOS[],4,0)</f>
        <v>0.04</v>
      </c>
      <c r="J527" s="28">
        <f>VLOOKUP(tbl_PEDIDOS[[#This Row],[id_PRODUCTO]],tbl_PRODUCTOS[],3,0)*(1-VLOOKUP(tbl_PEDIDOS[[#This Row],[id_PAIS_AÑO]],tbl_DESCUENTOS[],4,0))</f>
        <v>806.4</v>
      </c>
      <c r="K527" s="28">
        <f>tbl_PEDIDOS[[#This Row],[CANTIDAD]]*tbl_PEDIDOS[[#This Row],[Precio Unit]]</f>
        <v>29030.399999999998</v>
      </c>
    </row>
    <row r="528" spans="1:11" x14ac:dyDescent="0.25">
      <c r="A528" s="6">
        <v>527</v>
      </c>
      <c r="B528" t="s">
        <v>53</v>
      </c>
      <c r="C528" t="s">
        <v>3</v>
      </c>
      <c r="D528" s="14">
        <v>43784</v>
      </c>
      <c r="E528" s="6">
        <v>36</v>
      </c>
      <c r="F528" t="str">
        <f>VLOOKUP(tbl_PEDIDOS[[#This Row],[id_CLIENTE]],tbl_CLIENTES[],3,0)</f>
        <v>Uruguay</v>
      </c>
      <c r="G528">
        <f>YEAR(tbl_PEDIDOS[[#This Row],[FECHA]])</f>
        <v>2019</v>
      </c>
      <c r="H528" t="str">
        <f>tbl_PEDIDOS[[#This Row],[id_PAIS]]&amp;tbl_PEDIDOS[[#This Row],[id_AÑO]]</f>
        <v>Uruguay2019</v>
      </c>
      <c r="I528" s="19">
        <f>VLOOKUP(tbl_PEDIDOS[[#This Row],[id_PAIS_AÑO]],tbl_DESCUENTOS[],4,0)</f>
        <v>0.04</v>
      </c>
      <c r="J528" s="28">
        <f>VLOOKUP(tbl_PEDIDOS[[#This Row],[id_PRODUCTO]],tbl_PRODUCTOS[],3,0)*(1-VLOOKUP(tbl_PEDIDOS[[#This Row],[id_PAIS_AÑO]],tbl_DESCUENTOS[],4,0))</f>
        <v>720</v>
      </c>
      <c r="K528" s="28">
        <f>tbl_PEDIDOS[[#This Row],[CANTIDAD]]*tbl_PEDIDOS[[#This Row],[Precio Unit]]</f>
        <v>25920</v>
      </c>
    </row>
    <row r="529" spans="1:11" x14ac:dyDescent="0.25">
      <c r="A529" s="6">
        <v>528</v>
      </c>
      <c r="B529" t="s">
        <v>54</v>
      </c>
      <c r="C529" t="s">
        <v>4</v>
      </c>
      <c r="D529" s="14">
        <v>43784</v>
      </c>
      <c r="E529" s="6">
        <v>24</v>
      </c>
      <c r="F529" t="str">
        <f>VLOOKUP(tbl_PEDIDOS[[#This Row],[id_CLIENTE]],tbl_CLIENTES[],3,0)</f>
        <v>Perú</v>
      </c>
      <c r="G529">
        <f>YEAR(tbl_PEDIDOS[[#This Row],[FECHA]])</f>
        <v>2019</v>
      </c>
      <c r="H529" t="str">
        <f>tbl_PEDIDOS[[#This Row],[id_PAIS]]&amp;tbl_PEDIDOS[[#This Row],[id_AÑO]]</f>
        <v>Perú2019</v>
      </c>
      <c r="I529" s="19">
        <f>VLOOKUP(tbl_PEDIDOS[[#This Row],[id_PAIS_AÑO]],tbl_DESCUENTOS[],4,0)</f>
        <v>0.15</v>
      </c>
      <c r="J529" s="28">
        <f>VLOOKUP(tbl_PEDIDOS[[#This Row],[id_PRODUCTO]],tbl_PRODUCTOS[],3,0)*(1-VLOOKUP(tbl_PEDIDOS[[#This Row],[id_PAIS_AÑO]],tbl_DESCUENTOS[],4,0))</f>
        <v>833</v>
      </c>
      <c r="K529" s="28">
        <f>tbl_PEDIDOS[[#This Row],[CANTIDAD]]*tbl_PEDIDOS[[#This Row],[Precio Unit]]</f>
        <v>19992</v>
      </c>
    </row>
    <row r="530" spans="1:11" x14ac:dyDescent="0.25">
      <c r="A530" s="6">
        <v>529</v>
      </c>
      <c r="B530" t="s">
        <v>54</v>
      </c>
      <c r="C530" t="s">
        <v>44</v>
      </c>
      <c r="D530" s="14">
        <v>43784</v>
      </c>
      <c r="E530" s="6">
        <v>18</v>
      </c>
      <c r="F530" t="str">
        <f>VLOOKUP(tbl_PEDIDOS[[#This Row],[id_CLIENTE]],tbl_CLIENTES[],3,0)</f>
        <v>Perú</v>
      </c>
      <c r="G530">
        <f>YEAR(tbl_PEDIDOS[[#This Row],[FECHA]])</f>
        <v>2019</v>
      </c>
      <c r="H530" t="str">
        <f>tbl_PEDIDOS[[#This Row],[id_PAIS]]&amp;tbl_PEDIDOS[[#This Row],[id_AÑO]]</f>
        <v>Perú2019</v>
      </c>
      <c r="I530" s="19">
        <f>VLOOKUP(tbl_PEDIDOS[[#This Row],[id_PAIS_AÑO]],tbl_DESCUENTOS[],4,0)</f>
        <v>0.15</v>
      </c>
      <c r="J530" s="28">
        <f>VLOOKUP(tbl_PEDIDOS[[#This Row],[id_PRODUCTO]],tbl_PRODUCTOS[],3,0)*(1-VLOOKUP(tbl_PEDIDOS[[#This Row],[id_PAIS_AÑO]],tbl_DESCUENTOS[],4,0))</f>
        <v>569.5</v>
      </c>
      <c r="K530" s="28">
        <f>tbl_PEDIDOS[[#This Row],[CANTIDAD]]*tbl_PEDIDOS[[#This Row],[Precio Unit]]</f>
        <v>10251</v>
      </c>
    </row>
    <row r="531" spans="1:11" x14ac:dyDescent="0.25">
      <c r="A531" s="6">
        <v>530</v>
      </c>
      <c r="B531" t="s">
        <v>55</v>
      </c>
      <c r="C531" t="s">
        <v>5</v>
      </c>
      <c r="D531" s="14">
        <v>43784</v>
      </c>
      <c r="E531" s="6">
        <v>12</v>
      </c>
      <c r="F531" t="str">
        <f>VLOOKUP(tbl_PEDIDOS[[#This Row],[id_CLIENTE]],tbl_CLIENTES[],3,0)</f>
        <v>Ecuador</v>
      </c>
      <c r="G531">
        <f>YEAR(tbl_PEDIDOS[[#This Row],[FECHA]])</f>
        <v>2019</v>
      </c>
      <c r="H531" t="str">
        <f>tbl_PEDIDOS[[#This Row],[id_PAIS]]&amp;tbl_PEDIDOS[[#This Row],[id_AÑO]]</f>
        <v>Ecuador2019</v>
      </c>
      <c r="I531" s="19">
        <f>VLOOKUP(tbl_PEDIDOS[[#This Row],[id_PAIS_AÑO]],tbl_DESCUENTOS[],4,0)</f>
        <v>0.28000000000000003</v>
      </c>
      <c r="J531" s="28">
        <f>VLOOKUP(tbl_PEDIDOS[[#This Row],[id_PRODUCTO]],tbl_PRODUCTOS[],3,0)*(1-VLOOKUP(tbl_PEDIDOS[[#This Row],[id_PAIS_AÑO]],tbl_DESCUENTOS[],4,0))</f>
        <v>547.19999999999993</v>
      </c>
      <c r="K531" s="28">
        <f>tbl_PEDIDOS[[#This Row],[CANTIDAD]]*tbl_PEDIDOS[[#This Row],[Precio Unit]]</f>
        <v>6566.4</v>
      </c>
    </row>
    <row r="532" spans="1:11" x14ac:dyDescent="0.25">
      <c r="A532" s="6">
        <v>531</v>
      </c>
      <c r="B532" t="s">
        <v>56</v>
      </c>
      <c r="C532" t="s">
        <v>3</v>
      </c>
      <c r="D532" s="14">
        <v>43784</v>
      </c>
      <c r="E532" s="6">
        <v>24</v>
      </c>
      <c r="F532" t="str">
        <f>VLOOKUP(tbl_PEDIDOS[[#This Row],[id_CLIENTE]],tbl_CLIENTES[],3,0)</f>
        <v>Argentina</v>
      </c>
      <c r="G532">
        <f>YEAR(tbl_PEDIDOS[[#This Row],[FECHA]])</f>
        <v>2019</v>
      </c>
      <c r="H532" t="str">
        <f>tbl_PEDIDOS[[#This Row],[id_PAIS]]&amp;tbl_PEDIDOS[[#This Row],[id_AÑO]]</f>
        <v>Argentina2019</v>
      </c>
      <c r="I532" s="19">
        <f>VLOOKUP(tbl_PEDIDOS[[#This Row],[id_PAIS_AÑO]],tbl_DESCUENTOS[],4,0)</f>
        <v>0.38</v>
      </c>
      <c r="J532" s="28">
        <f>VLOOKUP(tbl_PEDIDOS[[#This Row],[id_PRODUCTO]],tbl_PRODUCTOS[],3,0)*(1-VLOOKUP(tbl_PEDIDOS[[#This Row],[id_PAIS_AÑO]],tbl_DESCUENTOS[],4,0))</f>
        <v>465</v>
      </c>
      <c r="K532" s="28">
        <f>tbl_PEDIDOS[[#This Row],[CANTIDAD]]*tbl_PEDIDOS[[#This Row],[Precio Unit]]</f>
        <v>11160</v>
      </c>
    </row>
    <row r="533" spans="1:11" x14ac:dyDescent="0.25">
      <c r="A533" s="6">
        <v>532</v>
      </c>
      <c r="B533" t="s">
        <v>57</v>
      </c>
      <c r="C533" t="s">
        <v>4</v>
      </c>
      <c r="D533" s="14">
        <v>43784</v>
      </c>
      <c r="E533" s="6">
        <v>18</v>
      </c>
      <c r="F533" t="str">
        <f>VLOOKUP(tbl_PEDIDOS[[#This Row],[id_CLIENTE]],tbl_CLIENTES[],3,0)</f>
        <v>Colombia</v>
      </c>
      <c r="G533">
        <f>YEAR(tbl_PEDIDOS[[#This Row],[FECHA]])</f>
        <v>2019</v>
      </c>
      <c r="H533" t="str">
        <f>tbl_PEDIDOS[[#This Row],[id_PAIS]]&amp;tbl_PEDIDOS[[#This Row],[id_AÑO]]</f>
        <v>Colombia2019</v>
      </c>
      <c r="I533" s="19">
        <f>VLOOKUP(tbl_PEDIDOS[[#This Row],[id_PAIS_AÑO]],tbl_DESCUENTOS[],4,0)</f>
        <v>0.05</v>
      </c>
      <c r="J533" s="28">
        <f>VLOOKUP(tbl_PEDIDOS[[#This Row],[id_PRODUCTO]],tbl_PRODUCTOS[],3,0)*(1-VLOOKUP(tbl_PEDIDOS[[#This Row],[id_PAIS_AÑO]],tbl_DESCUENTOS[],4,0))</f>
        <v>931</v>
      </c>
      <c r="K533" s="28">
        <f>tbl_PEDIDOS[[#This Row],[CANTIDAD]]*tbl_PEDIDOS[[#This Row],[Precio Unit]]</f>
        <v>16758</v>
      </c>
    </row>
    <row r="534" spans="1:11" x14ac:dyDescent="0.25">
      <c r="A534" s="6">
        <v>533</v>
      </c>
      <c r="B534" t="s">
        <v>58</v>
      </c>
      <c r="C534" t="s">
        <v>44</v>
      </c>
      <c r="D534" s="14">
        <v>43784</v>
      </c>
      <c r="E534" s="6">
        <v>24</v>
      </c>
      <c r="F534" t="str">
        <f>VLOOKUP(tbl_PEDIDOS[[#This Row],[id_CLIENTE]],tbl_CLIENTES[],3,0)</f>
        <v>Chile</v>
      </c>
      <c r="G534">
        <f>YEAR(tbl_PEDIDOS[[#This Row],[FECHA]])</f>
        <v>2019</v>
      </c>
      <c r="H534" t="str">
        <f>tbl_PEDIDOS[[#This Row],[id_PAIS]]&amp;tbl_PEDIDOS[[#This Row],[id_AÑO]]</f>
        <v>Chile2019</v>
      </c>
      <c r="I534" s="19">
        <f>VLOOKUP(tbl_PEDIDOS[[#This Row],[id_PAIS_AÑO]],tbl_DESCUENTOS[],4,0)</f>
        <v>0.26</v>
      </c>
      <c r="J534" s="28">
        <f>VLOOKUP(tbl_PEDIDOS[[#This Row],[id_PRODUCTO]],tbl_PRODUCTOS[],3,0)*(1-VLOOKUP(tbl_PEDIDOS[[#This Row],[id_PAIS_AÑO]],tbl_DESCUENTOS[],4,0))</f>
        <v>495.8</v>
      </c>
      <c r="K534" s="28">
        <f>tbl_PEDIDOS[[#This Row],[CANTIDAD]]*tbl_PEDIDOS[[#This Row],[Precio Unit]]</f>
        <v>11899.2</v>
      </c>
    </row>
    <row r="535" spans="1:11" x14ac:dyDescent="0.25">
      <c r="A535" s="6">
        <v>534</v>
      </c>
      <c r="B535" t="s">
        <v>58</v>
      </c>
      <c r="C535" t="s">
        <v>5</v>
      </c>
      <c r="D535" s="14">
        <v>43784</v>
      </c>
      <c r="E535" s="6">
        <v>12</v>
      </c>
      <c r="F535" t="str">
        <f>VLOOKUP(tbl_PEDIDOS[[#This Row],[id_CLIENTE]],tbl_CLIENTES[],3,0)</f>
        <v>Chile</v>
      </c>
      <c r="G535">
        <f>YEAR(tbl_PEDIDOS[[#This Row],[FECHA]])</f>
        <v>2019</v>
      </c>
      <c r="H535" t="str">
        <f>tbl_PEDIDOS[[#This Row],[id_PAIS]]&amp;tbl_PEDIDOS[[#This Row],[id_AÑO]]</f>
        <v>Chile2019</v>
      </c>
      <c r="I535" s="19">
        <f>VLOOKUP(tbl_PEDIDOS[[#This Row],[id_PAIS_AÑO]],tbl_DESCUENTOS[],4,0)</f>
        <v>0.26</v>
      </c>
      <c r="J535" s="28">
        <f>VLOOKUP(tbl_PEDIDOS[[#This Row],[id_PRODUCTO]],tbl_PRODUCTOS[],3,0)*(1-VLOOKUP(tbl_PEDIDOS[[#This Row],[id_PAIS_AÑO]],tbl_DESCUENTOS[],4,0))</f>
        <v>562.4</v>
      </c>
      <c r="K535" s="28">
        <f>tbl_PEDIDOS[[#This Row],[CANTIDAD]]*tbl_PEDIDOS[[#This Row],[Precio Unit]]</f>
        <v>6748.7999999999993</v>
      </c>
    </row>
    <row r="536" spans="1:11" x14ac:dyDescent="0.25">
      <c r="A536" s="6">
        <v>535</v>
      </c>
      <c r="B536" t="s">
        <v>57</v>
      </c>
      <c r="C536" t="s">
        <v>45</v>
      </c>
      <c r="D536" s="14">
        <v>43784</v>
      </c>
      <c r="E536" s="6">
        <v>18</v>
      </c>
      <c r="F536" t="str">
        <f>VLOOKUP(tbl_PEDIDOS[[#This Row],[id_CLIENTE]],tbl_CLIENTES[],3,0)</f>
        <v>Colombia</v>
      </c>
      <c r="G536">
        <f>YEAR(tbl_PEDIDOS[[#This Row],[FECHA]])</f>
        <v>2019</v>
      </c>
      <c r="H536" t="str">
        <f>tbl_PEDIDOS[[#This Row],[id_PAIS]]&amp;tbl_PEDIDOS[[#This Row],[id_AÑO]]</f>
        <v>Colombia2019</v>
      </c>
      <c r="I536" s="19">
        <f>VLOOKUP(tbl_PEDIDOS[[#This Row],[id_PAIS_AÑO]],tbl_DESCUENTOS[],4,0)</f>
        <v>0.05</v>
      </c>
      <c r="J536" s="28">
        <f>VLOOKUP(tbl_PEDIDOS[[#This Row],[id_PRODUCTO]],tbl_PRODUCTOS[],3,0)*(1-VLOOKUP(tbl_PEDIDOS[[#This Row],[id_PAIS_AÑO]],tbl_DESCUENTOS[],4,0))</f>
        <v>826.5</v>
      </c>
      <c r="K536" s="28">
        <f>tbl_PEDIDOS[[#This Row],[CANTIDAD]]*tbl_PEDIDOS[[#This Row],[Precio Unit]]</f>
        <v>14877</v>
      </c>
    </row>
    <row r="537" spans="1:11" x14ac:dyDescent="0.25">
      <c r="A537" s="6">
        <v>536</v>
      </c>
      <c r="B537" t="s">
        <v>58</v>
      </c>
      <c r="C537" t="s">
        <v>46</v>
      </c>
      <c r="D537" s="14">
        <v>43784</v>
      </c>
      <c r="E537" s="6">
        <v>12</v>
      </c>
      <c r="F537" t="str">
        <f>VLOOKUP(tbl_PEDIDOS[[#This Row],[id_CLIENTE]],tbl_CLIENTES[],3,0)</f>
        <v>Chile</v>
      </c>
      <c r="G537">
        <f>YEAR(tbl_PEDIDOS[[#This Row],[FECHA]])</f>
        <v>2019</v>
      </c>
      <c r="H537" t="str">
        <f>tbl_PEDIDOS[[#This Row],[id_PAIS]]&amp;tbl_PEDIDOS[[#This Row],[id_AÑO]]</f>
        <v>Chile2019</v>
      </c>
      <c r="I537" s="19">
        <f>VLOOKUP(tbl_PEDIDOS[[#This Row],[id_PAIS_AÑO]],tbl_DESCUENTOS[],4,0)</f>
        <v>0.26</v>
      </c>
      <c r="J537" s="28">
        <f>VLOOKUP(tbl_PEDIDOS[[#This Row],[id_PRODUCTO]],tbl_PRODUCTOS[],3,0)*(1-VLOOKUP(tbl_PEDIDOS[[#This Row],[id_PAIS_AÑO]],tbl_DESCUENTOS[],4,0))</f>
        <v>503.2</v>
      </c>
      <c r="K537" s="28">
        <f>tbl_PEDIDOS[[#This Row],[CANTIDAD]]*tbl_PEDIDOS[[#This Row],[Precio Unit]]</f>
        <v>6038.4</v>
      </c>
    </row>
    <row r="538" spans="1:11" x14ac:dyDescent="0.25">
      <c r="A538" s="6">
        <v>537</v>
      </c>
      <c r="B538" t="s">
        <v>52</v>
      </c>
      <c r="C538" t="s">
        <v>46</v>
      </c>
      <c r="D538" s="14">
        <v>43814</v>
      </c>
      <c r="E538" s="6">
        <v>36</v>
      </c>
      <c r="F538" t="str">
        <f>VLOOKUP(tbl_PEDIDOS[[#This Row],[id_CLIENTE]],tbl_CLIENTES[],3,0)</f>
        <v>Chile</v>
      </c>
      <c r="G538">
        <f>YEAR(tbl_PEDIDOS[[#This Row],[FECHA]])</f>
        <v>2019</v>
      </c>
      <c r="H538" t="str">
        <f>tbl_PEDIDOS[[#This Row],[id_PAIS]]&amp;tbl_PEDIDOS[[#This Row],[id_AÑO]]</f>
        <v>Chile2019</v>
      </c>
      <c r="I538" s="19">
        <f>VLOOKUP(tbl_PEDIDOS[[#This Row],[id_PAIS_AÑO]],tbl_DESCUENTOS[],4,0)</f>
        <v>0.26</v>
      </c>
      <c r="J538" s="28">
        <f>VLOOKUP(tbl_PEDIDOS[[#This Row],[id_PRODUCTO]],tbl_PRODUCTOS[],3,0)*(1-VLOOKUP(tbl_PEDIDOS[[#This Row],[id_PAIS_AÑO]],tbl_DESCUENTOS[],4,0))</f>
        <v>503.2</v>
      </c>
      <c r="K538" s="28">
        <f>tbl_PEDIDOS[[#This Row],[CANTIDAD]]*tbl_PEDIDOS[[#This Row],[Precio Unit]]</f>
        <v>18115.2</v>
      </c>
    </row>
    <row r="539" spans="1:11" x14ac:dyDescent="0.25">
      <c r="A539" s="6">
        <v>538</v>
      </c>
      <c r="B539" t="s">
        <v>53</v>
      </c>
      <c r="C539" t="s">
        <v>4</v>
      </c>
      <c r="D539" s="14">
        <v>43814</v>
      </c>
      <c r="E539" s="6">
        <v>24</v>
      </c>
      <c r="F539" t="str">
        <f>VLOOKUP(tbl_PEDIDOS[[#This Row],[id_CLIENTE]],tbl_CLIENTES[],3,0)</f>
        <v>Uruguay</v>
      </c>
      <c r="G539">
        <f>YEAR(tbl_PEDIDOS[[#This Row],[FECHA]])</f>
        <v>2019</v>
      </c>
      <c r="H539" t="str">
        <f>tbl_PEDIDOS[[#This Row],[id_PAIS]]&amp;tbl_PEDIDOS[[#This Row],[id_AÑO]]</f>
        <v>Uruguay2019</v>
      </c>
      <c r="I539" s="19">
        <f>VLOOKUP(tbl_PEDIDOS[[#This Row],[id_PAIS_AÑO]],tbl_DESCUENTOS[],4,0)</f>
        <v>0.04</v>
      </c>
      <c r="J539" s="28">
        <f>VLOOKUP(tbl_PEDIDOS[[#This Row],[id_PRODUCTO]],tbl_PRODUCTOS[],3,0)*(1-VLOOKUP(tbl_PEDIDOS[[#This Row],[id_PAIS_AÑO]],tbl_DESCUENTOS[],4,0))</f>
        <v>940.8</v>
      </c>
      <c r="K539" s="28">
        <f>tbl_PEDIDOS[[#This Row],[CANTIDAD]]*tbl_PEDIDOS[[#This Row],[Precio Unit]]</f>
        <v>22579.199999999997</v>
      </c>
    </row>
    <row r="540" spans="1:11" x14ac:dyDescent="0.25">
      <c r="A540" s="6">
        <v>539</v>
      </c>
      <c r="B540" t="s">
        <v>53</v>
      </c>
      <c r="C540" t="s">
        <v>6</v>
      </c>
      <c r="D540" s="14">
        <v>43814</v>
      </c>
      <c r="E540" s="6">
        <v>18</v>
      </c>
      <c r="F540" t="str">
        <f>VLOOKUP(tbl_PEDIDOS[[#This Row],[id_CLIENTE]],tbl_CLIENTES[],3,0)</f>
        <v>Uruguay</v>
      </c>
      <c r="G540">
        <f>YEAR(tbl_PEDIDOS[[#This Row],[FECHA]])</f>
        <v>2019</v>
      </c>
      <c r="H540" t="str">
        <f>tbl_PEDIDOS[[#This Row],[id_PAIS]]&amp;tbl_PEDIDOS[[#This Row],[id_AÑO]]</f>
        <v>Uruguay2019</v>
      </c>
      <c r="I540" s="19">
        <f>VLOOKUP(tbl_PEDIDOS[[#This Row],[id_PAIS_AÑO]],tbl_DESCUENTOS[],4,0)</f>
        <v>0.04</v>
      </c>
      <c r="J540" s="28">
        <f>VLOOKUP(tbl_PEDIDOS[[#This Row],[id_PRODUCTO]],tbl_PRODUCTOS[],3,0)*(1-VLOOKUP(tbl_PEDIDOS[[#This Row],[id_PAIS_AÑO]],tbl_DESCUENTOS[],4,0))</f>
        <v>806.4</v>
      </c>
      <c r="K540" s="28">
        <f>tbl_PEDIDOS[[#This Row],[CANTIDAD]]*tbl_PEDIDOS[[#This Row],[Precio Unit]]</f>
        <v>14515.199999999999</v>
      </c>
    </row>
    <row r="541" spans="1:11" x14ac:dyDescent="0.25">
      <c r="A541" s="6">
        <v>540</v>
      </c>
      <c r="B541" t="s">
        <v>54</v>
      </c>
      <c r="C541" t="s">
        <v>3</v>
      </c>
      <c r="D541" s="14">
        <v>43814</v>
      </c>
      <c r="E541" s="6">
        <v>12</v>
      </c>
      <c r="F541" t="str">
        <f>VLOOKUP(tbl_PEDIDOS[[#This Row],[id_CLIENTE]],tbl_CLIENTES[],3,0)</f>
        <v>Perú</v>
      </c>
      <c r="G541">
        <f>YEAR(tbl_PEDIDOS[[#This Row],[FECHA]])</f>
        <v>2019</v>
      </c>
      <c r="H541" t="str">
        <f>tbl_PEDIDOS[[#This Row],[id_PAIS]]&amp;tbl_PEDIDOS[[#This Row],[id_AÑO]]</f>
        <v>Perú2019</v>
      </c>
      <c r="I541" s="19">
        <f>VLOOKUP(tbl_PEDIDOS[[#This Row],[id_PAIS_AÑO]],tbl_DESCUENTOS[],4,0)</f>
        <v>0.15</v>
      </c>
      <c r="J541" s="28">
        <f>VLOOKUP(tbl_PEDIDOS[[#This Row],[id_PRODUCTO]],tbl_PRODUCTOS[],3,0)*(1-VLOOKUP(tbl_PEDIDOS[[#This Row],[id_PAIS_AÑO]],tbl_DESCUENTOS[],4,0))</f>
        <v>637.5</v>
      </c>
      <c r="K541" s="28">
        <f>tbl_PEDIDOS[[#This Row],[CANTIDAD]]*tbl_PEDIDOS[[#This Row],[Precio Unit]]</f>
        <v>7650</v>
      </c>
    </row>
    <row r="542" spans="1:11" x14ac:dyDescent="0.25">
      <c r="A542" s="6">
        <v>541</v>
      </c>
      <c r="B542" t="s">
        <v>51</v>
      </c>
      <c r="C542" t="s">
        <v>4</v>
      </c>
      <c r="D542" s="14">
        <v>43814</v>
      </c>
      <c r="E542" s="6">
        <v>24</v>
      </c>
      <c r="F542" t="str">
        <f>VLOOKUP(tbl_PEDIDOS[[#This Row],[id_CLIENTE]],tbl_CLIENTES[],3,0)</f>
        <v>Colombia</v>
      </c>
      <c r="G542">
        <f>YEAR(tbl_PEDIDOS[[#This Row],[FECHA]])</f>
        <v>2019</v>
      </c>
      <c r="H542" t="str">
        <f>tbl_PEDIDOS[[#This Row],[id_PAIS]]&amp;tbl_PEDIDOS[[#This Row],[id_AÑO]]</f>
        <v>Colombia2019</v>
      </c>
      <c r="I542" s="19">
        <f>VLOOKUP(tbl_PEDIDOS[[#This Row],[id_PAIS_AÑO]],tbl_DESCUENTOS[],4,0)</f>
        <v>0.05</v>
      </c>
      <c r="J542" s="28">
        <f>VLOOKUP(tbl_PEDIDOS[[#This Row],[id_PRODUCTO]],tbl_PRODUCTOS[],3,0)*(1-VLOOKUP(tbl_PEDIDOS[[#This Row],[id_PAIS_AÑO]],tbl_DESCUENTOS[],4,0))</f>
        <v>931</v>
      </c>
      <c r="K542" s="28">
        <f>tbl_PEDIDOS[[#This Row],[CANTIDAD]]*tbl_PEDIDOS[[#This Row],[Precio Unit]]</f>
        <v>22344</v>
      </c>
    </row>
    <row r="543" spans="1:11" x14ac:dyDescent="0.25">
      <c r="A543" s="6">
        <v>542</v>
      </c>
      <c r="B543" t="s">
        <v>51</v>
      </c>
      <c r="C543" t="s">
        <v>44</v>
      </c>
      <c r="D543" s="14">
        <v>43814</v>
      </c>
      <c r="E543" s="6">
        <v>18</v>
      </c>
      <c r="F543" t="str">
        <f>VLOOKUP(tbl_PEDIDOS[[#This Row],[id_CLIENTE]],tbl_CLIENTES[],3,0)</f>
        <v>Colombia</v>
      </c>
      <c r="G543">
        <f>YEAR(tbl_PEDIDOS[[#This Row],[FECHA]])</f>
        <v>2019</v>
      </c>
      <c r="H543" t="str">
        <f>tbl_PEDIDOS[[#This Row],[id_PAIS]]&amp;tbl_PEDIDOS[[#This Row],[id_AÑO]]</f>
        <v>Colombia2019</v>
      </c>
      <c r="I543" s="19">
        <f>VLOOKUP(tbl_PEDIDOS[[#This Row],[id_PAIS_AÑO]],tbl_DESCUENTOS[],4,0)</f>
        <v>0.05</v>
      </c>
      <c r="J543" s="28">
        <f>VLOOKUP(tbl_PEDIDOS[[#This Row],[id_PRODUCTO]],tbl_PRODUCTOS[],3,0)*(1-VLOOKUP(tbl_PEDIDOS[[#This Row],[id_PAIS_AÑO]],tbl_DESCUENTOS[],4,0))</f>
        <v>636.5</v>
      </c>
      <c r="K543" s="28">
        <f>tbl_PEDIDOS[[#This Row],[CANTIDAD]]*tbl_PEDIDOS[[#This Row],[Precio Unit]]</f>
        <v>11457</v>
      </c>
    </row>
    <row r="544" spans="1:11" x14ac:dyDescent="0.25">
      <c r="A544" s="6">
        <v>543</v>
      </c>
      <c r="B544" t="s">
        <v>52</v>
      </c>
      <c r="C544" t="s">
        <v>5</v>
      </c>
      <c r="D544" s="14">
        <v>43814</v>
      </c>
      <c r="E544" s="6">
        <v>24</v>
      </c>
      <c r="F544" t="str">
        <f>VLOOKUP(tbl_PEDIDOS[[#This Row],[id_CLIENTE]],tbl_CLIENTES[],3,0)</f>
        <v>Chile</v>
      </c>
      <c r="G544">
        <f>YEAR(tbl_PEDIDOS[[#This Row],[FECHA]])</f>
        <v>2019</v>
      </c>
      <c r="H544" t="str">
        <f>tbl_PEDIDOS[[#This Row],[id_PAIS]]&amp;tbl_PEDIDOS[[#This Row],[id_AÑO]]</f>
        <v>Chile2019</v>
      </c>
      <c r="I544" s="19">
        <f>VLOOKUP(tbl_PEDIDOS[[#This Row],[id_PAIS_AÑO]],tbl_DESCUENTOS[],4,0)</f>
        <v>0.26</v>
      </c>
      <c r="J544" s="28">
        <f>VLOOKUP(tbl_PEDIDOS[[#This Row],[id_PRODUCTO]],tbl_PRODUCTOS[],3,0)*(1-VLOOKUP(tbl_PEDIDOS[[#This Row],[id_PAIS_AÑO]],tbl_DESCUENTOS[],4,0))</f>
        <v>562.4</v>
      </c>
      <c r="K544" s="28">
        <f>tbl_PEDIDOS[[#This Row],[CANTIDAD]]*tbl_PEDIDOS[[#This Row],[Precio Unit]]</f>
        <v>13497.599999999999</v>
      </c>
    </row>
    <row r="545" spans="1:11" x14ac:dyDescent="0.25">
      <c r="A545" s="6">
        <v>544</v>
      </c>
      <c r="B545" t="s">
        <v>52</v>
      </c>
      <c r="C545" t="s">
        <v>3</v>
      </c>
      <c r="D545" s="14">
        <v>43814</v>
      </c>
      <c r="E545" s="6">
        <v>12</v>
      </c>
      <c r="F545" t="str">
        <f>VLOOKUP(tbl_PEDIDOS[[#This Row],[id_CLIENTE]],tbl_CLIENTES[],3,0)</f>
        <v>Chile</v>
      </c>
      <c r="G545">
        <f>YEAR(tbl_PEDIDOS[[#This Row],[FECHA]])</f>
        <v>2019</v>
      </c>
      <c r="H545" t="str">
        <f>tbl_PEDIDOS[[#This Row],[id_PAIS]]&amp;tbl_PEDIDOS[[#This Row],[id_AÑO]]</f>
        <v>Chile2019</v>
      </c>
      <c r="I545" s="19">
        <f>VLOOKUP(tbl_PEDIDOS[[#This Row],[id_PAIS_AÑO]],tbl_DESCUENTOS[],4,0)</f>
        <v>0.26</v>
      </c>
      <c r="J545" s="28">
        <f>VLOOKUP(tbl_PEDIDOS[[#This Row],[id_PRODUCTO]],tbl_PRODUCTOS[],3,0)*(1-VLOOKUP(tbl_PEDIDOS[[#This Row],[id_PAIS_AÑO]],tbl_DESCUENTOS[],4,0))</f>
        <v>555</v>
      </c>
      <c r="K545" s="28">
        <f>tbl_PEDIDOS[[#This Row],[CANTIDAD]]*tbl_PEDIDOS[[#This Row],[Precio Unit]]</f>
        <v>6660</v>
      </c>
    </row>
    <row r="546" spans="1:11" x14ac:dyDescent="0.25">
      <c r="A546" s="6">
        <v>545</v>
      </c>
      <c r="B546" t="s">
        <v>52</v>
      </c>
      <c r="C546" t="s">
        <v>4</v>
      </c>
      <c r="D546" s="14">
        <v>43814</v>
      </c>
      <c r="E546" s="6">
        <v>24</v>
      </c>
      <c r="F546" t="str">
        <f>VLOOKUP(tbl_PEDIDOS[[#This Row],[id_CLIENTE]],tbl_CLIENTES[],3,0)</f>
        <v>Chile</v>
      </c>
      <c r="G546">
        <f>YEAR(tbl_PEDIDOS[[#This Row],[FECHA]])</f>
        <v>2019</v>
      </c>
      <c r="H546" t="str">
        <f>tbl_PEDIDOS[[#This Row],[id_PAIS]]&amp;tbl_PEDIDOS[[#This Row],[id_AÑO]]</f>
        <v>Chile2019</v>
      </c>
      <c r="I546" s="19">
        <f>VLOOKUP(tbl_PEDIDOS[[#This Row],[id_PAIS_AÑO]],tbl_DESCUENTOS[],4,0)</f>
        <v>0.26</v>
      </c>
      <c r="J546" s="28">
        <f>VLOOKUP(tbl_PEDIDOS[[#This Row],[id_PRODUCTO]],tbl_PRODUCTOS[],3,0)*(1-VLOOKUP(tbl_PEDIDOS[[#This Row],[id_PAIS_AÑO]],tbl_DESCUENTOS[],4,0))</f>
        <v>725.2</v>
      </c>
      <c r="K546" s="28">
        <f>tbl_PEDIDOS[[#This Row],[CANTIDAD]]*tbl_PEDIDOS[[#This Row],[Precio Unit]]</f>
        <v>17404.800000000003</v>
      </c>
    </row>
    <row r="547" spans="1:11" x14ac:dyDescent="0.25">
      <c r="A547" s="6">
        <v>546</v>
      </c>
      <c r="B547" t="s">
        <v>53</v>
      </c>
      <c r="C547" t="s">
        <v>44</v>
      </c>
      <c r="D547" s="14">
        <v>43814</v>
      </c>
      <c r="E547" s="6">
        <v>24</v>
      </c>
      <c r="F547" t="str">
        <f>VLOOKUP(tbl_PEDIDOS[[#This Row],[id_CLIENTE]],tbl_CLIENTES[],3,0)</f>
        <v>Uruguay</v>
      </c>
      <c r="G547">
        <f>YEAR(tbl_PEDIDOS[[#This Row],[FECHA]])</f>
        <v>2019</v>
      </c>
      <c r="H547" t="str">
        <f>tbl_PEDIDOS[[#This Row],[id_PAIS]]&amp;tbl_PEDIDOS[[#This Row],[id_AÑO]]</f>
        <v>Uruguay2019</v>
      </c>
      <c r="I547" s="19">
        <f>VLOOKUP(tbl_PEDIDOS[[#This Row],[id_PAIS_AÑO]],tbl_DESCUENTOS[],4,0)</f>
        <v>0.04</v>
      </c>
      <c r="J547" s="28">
        <f>VLOOKUP(tbl_PEDIDOS[[#This Row],[id_PRODUCTO]],tbl_PRODUCTOS[],3,0)*(1-VLOOKUP(tbl_PEDIDOS[[#This Row],[id_PAIS_AÑO]],tbl_DESCUENTOS[],4,0))</f>
        <v>643.19999999999993</v>
      </c>
      <c r="K547" s="28">
        <f>tbl_PEDIDOS[[#This Row],[CANTIDAD]]*tbl_PEDIDOS[[#This Row],[Precio Unit]]</f>
        <v>15436.8</v>
      </c>
    </row>
    <row r="548" spans="1:11" x14ac:dyDescent="0.25">
      <c r="A548" s="6">
        <v>547</v>
      </c>
      <c r="B548" t="s">
        <v>53</v>
      </c>
      <c r="C548" t="s">
        <v>5</v>
      </c>
      <c r="D548" s="14">
        <v>43814</v>
      </c>
      <c r="E548" s="6">
        <v>36</v>
      </c>
      <c r="F548" t="str">
        <f>VLOOKUP(tbl_PEDIDOS[[#This Row],[id_CLIENTE]],tbl_CLIENTES[],3,0)</f>
        <v>Uruguay</v>
      </c>
      <c r="G548">
        <f>YEAR(tbl_PEDIDOS[[#This Row],[FECHA]])</f>
        <v>2019</v>
      </c>
      <c r="H548" t="str">
        <f>tbl_PEDIDOS[[#This Row],[id_PAIS]]&amp;tbl_PEDIDOS[[#This Row],[id_AÑO]]</f>
        <v>Uruguay2019</v>
      </c>
      <c r="I548" s="19">
        <f>VLOOKUP(tbl_PEDIDOS[[#This Row],[id_PAIS_AÑO]],tbl_DESCUENTOS[],4,0)</f>
        <v>0.04</v>
      </c>
      <c r="J548" s="28">
        <f>VLOOKUP(tbl_PEDIDOS[[#This Row],[id_PRODUCTO]],tbl_PRODUCTOS[],3,0)*(1-VLOOKUP(tbl_PEDIDOS[[#This Row],[id_PAIS_AÑO]],tbl_DESCUENTOS[],4,0))</f>
        <v>729.6</v>
      </c>
      <c r="K548" s="28">
        <f>tbl_PEDIDOS[[#This Row],[CANTIDAD]]*tbl_PEDIDOS[[#This Row],[Precio Unit]]</f>
        <v>26265.600000000002</v>
      </c>
    </row>
    <row r="549" spans="1:11" x14ac:dyDescent="0.25">
      <c r="A549" s="6">
        <v>548</v>
      </c>
      <c r="B549" t="s">
        <v>54</v>
      </c>
      <c r="C549" t="s">
        <v>6</v>
      </c>
      <c r="D549" s="14">
        <v>43814</v>
      </c>
      <c r="E549" s="6">
        <v>36</v>
      </c>
      <c r="F549" t="str">
        <f>VLOOKUP(tbl_PEDIDOS[[#This Row],[id_CLIENTE]],tbl_CLIENTES[],3,0)</f>
        <v>Perú</v>
      </c>
      <c r="G549">
        <f>YEAR(tbl_PEDIDOS[[#This Row],[FECHA]])</f>
        <v>2019</v>
      </c>
      <c r="H549" t="str">
        <f>tbl_PEDIDOS[[#This Row],[id_PAIS]]&amp;tbl_PEDIDOS[[#This Row],[id_AÑO]]</f>
        <v>Perú2019</v>
      </c>
      <c r="I549" s="19">
        <f>VLOOKUP(tbl_PEDIDOS[[#This Row],[id_PAIS_AÑO]],tbl_DESCUENTOS[],4,0)</f>
        <v>0.15</v>
      </c>
      <c r="J549" s="28">
        <f>VLOOKUP(tbl_PEDIDOS[[#This Row],[id_PRODUCTO]],tbl_PRODUCTOS[],3,0)*(1-VLOOKUP(tbl_PEDIDOS[[#This Row],[id_PAIS_AÑO]],tbl_DESCUENTOS[],4,0))</f>
        <v>714</v>
      </c>
      <c r="K549" s="28">
        <f>tbl_PEDIDOS[[#This Row],[CANTIDAD]]*tbl_PEDIDOS[[#This Row],[Precio Unit]]</f>
        <v>25704</v>
      </c>
    </row>
    <row r="550" spans="1:11" x14ac:dyDescent="0.25">
      <c r="A550" s="6">
        <v>549</v>
      </c>
      <c r="B550" t="s">
        <v>54</v>
      </c>
      <c r="C550" t="s">
        <v>45</v>
      </c>
      <c r="D550" s="14">
        <v>43814</v>
      </c>
      <c r="E550" s="6">
        <v>24</v>
      </c>
      <c r="F550" t="str">
        <f>VLOOKUP(tbl_PEDIDOS[[#This Row],[id_CLIENTE]],tbl_CLIENTES[],3,0)</f>
        <v>Perú</v>
      </c>
      <c r="G550">
        <f>YEAR(tbl_PEDIDOS[[#This Row],[FECHA]])</f>
        <v>2019</v>
      </c>
      <c r="H550" t="str">
        <f>tbl_PEDIDOS[[#This Row],[id_PAIS]]&amp;tbl_PEDIDOS[[#This Row],[id_AÑO]]</f>
        <v>Perú2019</v>
      </c>
      <c r="I550" s="19">
        <f>VLOOKUP(tbl_PEDIDOS[[#This Row],[id_PAIS_AÑO]],tbl_DESCUENTOS[],4,0)</f>
        <v>0.15</v>
      </c>
      <c r="J550" s="28">
        <f>VLOOKUP(tbl_PEDIDOS[[#This Row],[id_PRODUCTO]],tbl_PRODUCTOS[],3,0)*(1-VLOOKUP(tbl_PEDIDOS[[#This Row],[id_PAIS_AÑO]],tbl_DESCUENTOS[],4,0))</f>
        <v>739.5</v>
      </c>
      <c r="K550" s="28">
        <f>tbl_PEDIDOS[[#This Row],[CANTIDAD]]*tbl_PEDIDOS[[#This Row],[Precio Unit]]</f>
        <v>17748</v>
      </c>
    </row>
    <row r="551" spans="1:11" x14ac:dyDescent="0.25">
      <c r="A551" s="6">
        <v>550</v>
      </c>
      <c r="B551" t="s">
        <v>55</v>
      </c>
      <c r="C551" t="s">
        <v>3</v>
      </c>
      <c r="D551" s="14">
        <v>43814</v>
      </c>
      <c r="E551" s="6">
        <v>18</v>
      </c>
      <c r="F551" t="str">
        <f>VLOOKUP(tbl_PEDIDOS[[#This Row],[id_CLIENTE]],tbl_CLIENTES[],3,0)</f>
        <v>Ecuador</v>
      </c>
      <c r="G551">
        <f>YEAR(tbl_PEDIDOS[[#This Row],[FECHA]])</f>
        <v>2019</v>
      </c>
      <c r="H551" t="str">
        <f>tbl_PEDIDOS[[#This Row],[id_PAIS]]&amp;tbl_PEDIDOS[[#This Row],[id_AÑO]]</f>
        <v>Ecuador2019</v>
      </c>
      <c r="I551" s="19">
        <f>VLOOKUP(tbl_PEDIDOS[[#This Row],[id_PAIS_AÑO]],tbl_DESCUENTOS[],4,0)</f>
        <v>0.28000000000000003</v>
      </c>
      <c r="J551" s="28">
        <f>VLOOKUP(tbl_PEDIDOS[[#This Row],[id_PRODUCTO]],tbl_PRODUCTOS[],3,0)*(1-VLOOKUP(tbl_PEDIDOS[[#This Row],[id_PAIS_AÑO]],tbl_DESCUENTOS[],4,0))</f>
        <v>540</v>
      </c>
      <c r="K551" s="28">
        <f>tbl_PEDIDOS[[#This Row],[CANTIDAD]]*tbl_PEDIDOS[[#This Row],[Precio Unit]]</f>
        <v>9720</v>
      </c>
    </row>
    <row r="552" spans="1:11" x14ac:dyDescent="0.25">
      <c r="A552" s="6">
        <v>551</v>
      </c>
      <c r="B552" t="s">
        <v>56</v>
      </c>
      <c r="C552" t="s">
        <v>46</v>
      </c>
      <c r="D552" s="14">
        <v>43814</v>
      </c>
      <c r="E552" s="6">
        <v>12</v>
      </c>
      <c r="F552" t="str">
        <f>VLOOKUP(tbl_PEDIDOS[[#This Row],[id_CLIENTE]],tbl_CLIENTES[],3,0)</f>
        <v>Argentina</v>
      </c>
      <c r="G552">
        <f>YEAR(tbl_PEDIDOS[[#This Row],[FECHA]])</f>
        <v>2019</v>
      </c>
      <c r="H552" t="str">
        <f>tbl_PEDIDOS[[#This Row],[id_PAIS]]&amp;tbl_PEDIDOS[[#This Row],[id_AÑO]]</f>
        <v>Argentina2019</v>
      </c>
      <c r="I552" s="19">
        <f>VLOOKUP(tbl_PEDIDOS[[#This Row],[id_PAIS_AÑO]],tbl_DESCUENTOS[],4,0)</f>
        <v>0.38</v>
      </c>
      <c r="J552" s="28">
        <f>VLOOKUP(tbl_PEDIDOS[[#This Row],[id_PRODUCTO]],tbl_PRODUCTOS[],3,0)*(1-VLOOKUP(tbl_PEDIDOS[[#This Row],[id_PAIS_AÑO]],tbl_DESCUENTOS[],4,0))</f>
        <v>421.6</v>
      </c>
      <c r="K552" s="28">
        <f>tbl_PEDIDOS[[#This Row],[CANTIDAD]]*tbl_PEDIDOS[[#This Row],[Precio Unit]]</f>
        <v>5059.2000000000007</v>
      </c>
    </row>
    <row r="553" spans="1:11" x14ac:dyDescent="0.25">
      <c r="A553" s="6">
        <v>552</v>
      </c>
      <c r="B553" t="s">
        <v>57</v>
      </c>
      <c r="C553" t="s">
        <v>6</v>
      </c>
      <c r="D553" s="14">
        <v>43814</v>
      </c>
      <c r="E553" s="6">
        <v>24</v>
      </c>
      <c r="F553" t="str">
        <f>VLOOKUP(tbl_PEDIDOS[[#This Row],[id_CLIENTE]],tbl_CLIENTES[],3,0)</f>
        <v>Colombia</v>
      </c>
      <c r="G553">
        <f>YEAR(tbl_PEDIDOS[[#This Row],[FECHA]])</f>
        <v>2019</v>
      </c>
      <c r="H553" t="str">
        <f>tbl_PEDIDOS[[#This Row],[id_PAIS]]&amp;tbl_PEDIDOS[[#This Row],[id_AÑO]]</f>
        <v>Colombia2019</v>
      </c>
      <c r="I553" s="19">
        <f>VLOOKUP(tbl_PEDIDOS[[#This Row],[id_PAIS_AÑO]],tbl_DESCUENTOS[],4,0)</f>
        <v>0.05</v>
      </c>
      <c r="J553" s="28">
        <f>VLOOKUP(tbl_PEDIDOS[[#This Row],[id_PRODUCTO]],tbl_PRODUCTOS[],3,0)*(1-VLOOKUP(tbl_PEDIDOS[[#This Row],[id_PAIS_AÑO]],tbl_DESCUENTOS[],4,0))</f>
        <v>798</v>
      </c>
      <c r="K553" s="28">
        <f>tbl_PEDIDOS[[#This Row],[CANTIDAD]]*tbl_PEDIDOS[[#This Row],[Precio Unit]]</f>
        <v>19152</v>
      </c>
    </row>
    <row r="554" spans="1:11" x14ac:dyDescent="0.25">
      <c r="A554" s="6">
        <v>553</v>
      </c>
      <c r="B554" t="s">
        <v>58</v>
      </c>
      <c r="C554" t="s">
        <v>46</v>
      </c>
      <c r="D554" s="14">
        <v>43814</v>
      </c>
      <c r="E554" s="6">
        <v>24</v>
      </c>
      <c r="F554" t="str">
        <f>VLOOKUP(tbl_PEDIDOS[[#This Row],[id_CLIENTE]],tbl_CLIENTES[],3,0)</f>
        <v>Chile</v>
      </c>
      <c r="G554">
        <f>YEAR(tbl_PEDIDOS[[#This Row],[FECHA]])</f>
        <v>2019</v>
      </c>
      <c r="H554" t="str">
        <f>tbl_PEDIDOS[[#This Row],[id_PAIS]]&amp;tbl_PEDIDOS[[#This Row],[id_AÑO]]</f>
        <v>Chile2019</v>
      </c>
      <c r="I554" s="19">
        <f>VLOOKUP(tbl_PEDIDOS[[#This Row],[id_PAIS_AÑO]],tbl_DESCUENTOS[],4,0)</f>
        <v>0.26</v>
      </c>
      <c r="J554" s="28">
        <f>VLOOKUP(tbl_PEDIDOS[[#This Row],[id_PRODUCTO]],tbl_PRODUCTOS[],3,0)*(1-VLOOKUP(tbl_PEDIDOS[[#This Row],[id_PAIS_AÑO]],tbl_DESCUENTOS[],4,0))</f>
        <v>503.2</v>
      </c>
      <c r="K554" s="28">
        <f>tbl_PEDIDOS[[#This Row],[CANTIDAD]]*tbl_PEDIDOS[[#This Row],[Precio Unit]]</f>
        <v>12076.8</v>
      </c>
    </row>
    <row r="555" spans="1:11" x14ac:dyDescent="0.25">
      <c r="A555" s="6">
        <v>554</v>
      </c>
      <c r="B555" t="s">
        <v>58</v>
      </c>
      <c r="C555" t="s">
        <v>6</v>
      </c>
      <c r="D555" s="14">
        <v>43814</v>
      </c>
      <c r="E555" s="6">
        <v>18</v>
      </c>
      <c r="F555" t="str">
        <f>VLOOKUP(tbl_PEDIDOS[[#This Row],[id_CLIENTE]],tbl_CLIENTES[],3,0)</f>
        <v>Chile</v>
      </c>
      <c r="G555">
        <f>YEAR(tbl_PEDIDOS[[#This Row],[FECHA]])</f>
        <v>2019</v>
      </c>
      <c r="H555" t="str">
        <f>tbl_PEDIDOS[[#This Row],[id_PAIS]]&amp;tbl_PEDIDOS[[#This Row],[id_AÑO]]</f>
        <v>Chile2019</v>
      </c>
      <c r="I555" s="19">
        <f>VLOOKUP(tbl_PEDIDOS[[#This Row],[id_PAIS_AÑO]],tbl_DESCUENTOS[],4,0)</f>
        <v>0.26</v>
      </c>
      <c r="J555" s="28">
        <f>VLOOKUP(tbl_PEDIDOS[[#This Row],[id_PRODUCTO]],tbl_PRODUCTOS[],3,0)*(1-VLOOKUP(tbl_PEDIDOS[[#This Row],[id_PAIS_AÑO]],tbl_DESCUENTOS[],4,0))</f>
        <v>621.6</v>
      </c>
      <c r="K555" s="28">
        <f>tbl_PEDIDOS[[#This Row],[CANTIDAD]]*tbl_PEDIDOS[[#This Row],[Precio Unit]]</f>
        <v>11188.800000000001</v>
      </c>
    </row>
    <row r="556" spans="1:11" x14ac:dyDescent="0.25">
      <c r="A556" s="6">
        <v>555</v>
      </c>
      <c r="B556" t="s">
        <v>53</v>
      </c>
      <c r="C556" t="s">
        <v>3</v>
      </c>
      <c r="D556" s="14">
        <v>43814</v>
      </c>
      <c r="E556" s="6">
        <v>24</v>
      </c>
      <c r="F556" t="str">
        <f>VLOOKUP(tbl_PEDIDOS[[#This Row],[id_CLIENTE]],tbl_CLIENTES[],3,0)</f>
        <v>Uruguay</v>
      </c>
      <c r="G556">
        <f>YEAR(tbl_PEDIDOS[[#This Row],[FECHA]])</f>
        <v>2019</v>
      </c>
      <c r="H556" t="str">
        <f>tbl_PEDIDOS[[#This Row],[id_PAIS]]&amp;tbl_PEDIDOS[[#This Row],[id_AÑO]]</f>
        <v>Uruguay2019</v>
      </c>
      <c r="I556" s="19">
        <f>VLOOKUP(tbl_PEDIDOS[[#This Row],[id_PAIS_AÑO]],tbl_DESCUENTOS[],4,0)</f>
        <v>0.04</v>
      </c>
      <c r="J556" s="28">
        <f>VLOOKUP(tbl_PEDIDOS[[#This Row],[id_PRODUCTO]],tbl_PRODUCTOS[],3,0)*(1-VLOOKUP(tbl_PEDIDOS[[#This Row],[id_PAIS_AÑO]],tbl_DESCUENTOS[],4,0))</f>
        <v>720</v>
      </c>
      <c r="K556" s="28">
        <f>tbl_PEDIDOS[[#This Row],[CANTIDAD]]*tbl_PEDIDOS[[#This Row],[Precio Unit]]</f>
        <v>17280</v>
      </c>
    </row>
    <row r="557" spans="1:11" x14ac:dyDescent="0.25">
      <c r="A557" s="6">
        <v>556</v>
      </c>
      <c r="B557" t="s">
        <v>54</v>
      </c>
      <c r="C557" t="s">
        <v>4</v>
      </c>
      <c r="D557" s="14">
        <v>43814</v>
      </c>
      <c r="E557" s="6">
        <v>24</v>
      </c>
      <c r="F557" t="str">
        <f>VLOOKUP(tbl_PEDIDOS[[#This Row],[id_CLIENTE]],tbl_CLIENTES[],3,0)</f>
        <v>Perú</v>
      </c>
      <c r="G557">
        <f>YEAR(tbl_PEDIDOS[[#This Row],[FECHA]])</f>
        <v>2019</v>
      </c>
      <c r="H557" t="str">
        <f>tbl_PEDIDOS[[#This Row],[id_PAIS]]&amp;tbl_PEDIDOS[[#This Row],[id_AÑO]]</f>
        <v>Perú2019</v>
      </c>
      <c r="I557" s="19">
        <f>VLOOKUP(tbl_PEDIDOS[[#This Row],[id_PAIS_AÑO]],tbl_DESCUENTOS[],4,0)</f>
        <v>0.15</v>
      </c>
      <c r="J557" s="28">
        <f>VLOOKUP(tbl_PEDIDOS[[#This Row],[id_PRODUCTO]],tbl_PRODUCTOS[],3,0)*(1-VLOOKUP(tbl_PEDIDOS[[#This Row],[id_PAIS_AÑO]],tbl_DESCUENTOS[],4,0))</f>
        <v>833</v>
      </c>
      <c r="K557" s="28">
        <f>tbl_PEDIDOS[[#This Row],[CANTIDAD]]*tbl_PEDIDOS[[#This Row],[Precio Unit]]</f>
        <v>19992</v>
      </c>
    </row>
    <row r="558" spans="1:11" x14ac:dyDescent="0.25">
      <c r="A558" s="6">
        <v>557</v>
      </c>
      <c r="B558" t="s">
        <v>55</v>
      </c>
      <c r="C558" t="s">
        <v>44</v>
      </c>
      <c r="D558" s="14">
        <v>43814</v>
      </c>
      <c r="E558" s="6">
        <v>24</v>
      </c>
      <c r="F558" t="str">
        <f>VLOOKUP(tbl_PEDIDOS[[#This Row],[id_CLIENTE]],tbl_CLIENTES[],3,0)</f>
        <v>Ecuador</v>
      </c>
      <c r="G558">
        <f>YEAR(tbl_PEDIDOS[[#This Row],[FECHA]])</f>
        <v>2019</v>
      </c>
      <c r="H558" t="str">
        <f>tbl_PEDIDOS[[#This Row],[id_PAIS]]&amp;tbl_PEDIDOS[[#This Row],[id_AÑO]]</f>
        <v>Ecuador2019</v>
      </c>
      <c r="I558" s="19">
        <f>VLOOKUP(tbl_PEDIDOS[[#This Row],[id_PAIS_AÑO]],tbl_DESCUENTOS[],4,0)</f>
        <v>0.28000000000000003</v>
      </c>
      <c r="J558" s="28">
        <f>VLOOKUP(tbl_PEDIDOS[[#This Row],[id_PRODUCTO]],tbl_PRODUCTOS[],3,0)*(1-VLOOKUP(tbl_PEDIDOS[[#This Row],[id_PAIS_AÑO]],tbl_DESCUENTOS[],4,0))</f>
        <v>482.4</v>
      </c>
      <c r="K558" s="28">
        <f>tbl_PEDIDOS[[#This Row],[CANTIDAD]]*tbl_PEDIDOS[[#This Row],[Precio Unit]]</f>
        <v>11577.599999999999</v>
      </c>
    </row>
    <row r="559" spans="1:11" x14ac:dyDescent="0.25">
      <c r="A559" s="6">
        <v>558</v>
      </c>
      <c r="B559" t="s">
        <v>56</v>
      </c>
      <c r="C559" t="s">
        <v>5</v>
      </c>
      <c r="D559" s="14">
        <v>43814</v>
      </c>
      <c r="E559" s="6">
        <v>36</v>
      </c>
      <c r="F559" t="str">
        <f>VLOOKUP(tbl_PEDIDOS[[#This Row],[id_CLIENTE]],tbl_CLIENTES[],3,0)</f>
        <v>Argentina</v>
      </c>
      <c r="G559">
        <f>YEAR(tbl_PEDIDOS[[#This Row],[FECHA]])</f>
        <v>2019</v>
      </c>
      <c r="H559" t="str">
        <f>tbl_PEDIDOS[[#This Row],[id_PAIS]]&amp;tbl_PEDIDOS[[#This Row],[id_AÑO]]</f>
        <v>Argentina2019</v>
      </c>
      <c r="I559" s="19">
        <f>VLOOKUP(tbl_PEDIDOS[[#This Row],[id_PAIS_AÑO]],tbl_DESCUENTOS[],4,0)</f>
        <v>0.38</v>
      </c>
      <c r="J559" s="28">
        <f>VLOOKUP(tbl_PEDIDOS[[#This Row],[id_PRODUCTO]],tbl_PRODUCTOS[],3,0)*(1-VLOOKUP(tbl_PEDIDOS[[#This Row],[id_PAIS_AÑO]],tbl_DESCUENTOS[],4,0))</f>
        <v>471.2</v>
      </c>
      <c r="K559" s="28">
        <f>tbl_PEDIDOS[[#This Row],[CANTIDAD]]*tbl_PEDIDOS[[#This Row],[Precio Unit]]</f>
        <v>16963.2</v>
      </c>
    </row>
    <row r="560" spans="1:11" x14ac:dyDescent="0.25">
      <c r="A560" s="6">
        <v>559</v>
      </c>
      <c r="B560" t="s">
        <v>57</v>
      </c>
      <c r="C560" t="s">
        <v>3</v>
      </c>
      <c r="D560" s="14">
        <v>43814</v>
      </c>
      <c r="E560" s="6">
        <v>36</v>
      </c>
      <c r="F560" t="str">
        <f>VLOOKUP(tbl_PEDIDOS[[#This Row],[id_CLIENTE]],tbl_CLIENTES[],3,0)</f>
        <v>Colombia</v>
      </c>
      <c r="G560">
        <f>YEAR(tbl_PEDIDOS[[#This Row],[FECHA]])</f>
        <v>2019</v>
      </c>
      <c r="H560" t="str">
        <f>tbl_PEDIDOS[[#This Row],[id_PAIS]]&amp;tbl_PEDIDOS[[#This Row],[id_AÑO]]</f>
        <v>Colombia2019</v>
      </c>
      <c r="I560" s="19">
        <f>VLOOKUP(tbl_PEDIDOS[[#This Row],[id_PAIS_AÑO]],tbl_DESCUENTOS[],4,0)</f>
        <v>0.05</v>
      </c>
      <c r="J560" s="28">
        <f>VLOOKUP(tbl_PEDIDOS[[#This Row],[id_PRODUCTO]],tbl_PRODUCTOS[],3,0)*(1-VLOOKUP(tbl_PEDIDOS[[#This Row],[id_PAIS_AÑO]],tbl_DESCUENTOS[],4,0))</f>
        <v>712.5</v>
      </c>
      <c r="K560" s="28">
        <f>tbl_PEDIDOS[[#This Row],[CANTIDAD]]*tbl_PEDIDOS[[#This Row],[Precio Unit]]</f>
        <v>25650</v>
      </c>
    </row>
    <row r="561" spans="1:11" x14ac:dyDescent="0.25">
      <c r="A561" s="6">
        <v>560</v>
      </c>
      <c r="B561" t="s">
        <v>58</v>
      </c>
      <c r="C561" t="s">
        <v>4</v>
      </c>
      <c r="D561" s="14">
        <v>43814</v>
      </c>
      <c r="E561" s="6">
        <v>24</v>
      </c>
      <c r="F561" t="str">
        <f>VLOOKUP(tbl_PEDIDOS[[#This Row],[id_CLIENTE]],tbl_CLIENTES[],3,0)</f>
        <v>Chile</v>
      </c>
      <c r="G561">
        <f>YEAR(tbl_PEDIDOS[[#This Row],[FECHA]])</f>
        <v>2019</v>
      </c>
      <c r="H561" t="str">
        <f>tbl_PEDIDOS[[#This Row],[id_PAIS]]&amp;tbl_PEDIDOS[[#This Row],[id_AÑO]]</f>
        <v>Chile2019</v>
      </c>
      <c r="I561" s="19">
        <f>VLOOKUP(tbl_PEDIDOS[[#This Row],[id_PAIS_AÑO]],tbl_DESCUENTOS[],4,0)</f>
        <v>0.26</v>
      </c>
      <c r="J561" s="28">
        <f>VLOOKUP(tbl_PEDIDOS[[#This Row],[id_PRODUCTO]],tbl_PRODUCTOS[],3,0)*(1-VLOOKUP(tbl_PEDIDOS[[#This Row],[id_PAIS_AÑO]],tbl_DESCUENTOS[],4,0))</f>
        <v>725.2</v>
      </c>
      <c r="K561" s="28">
        <f>tbl_PEDIDOS[[#This Row],[CANTIDAD]]*tbl_PEDIDOS[[#This Row],[Precio Unit]]</f>
        <v>17404.800000000003</v>
      </c>
    </row>
    <row r="641" spans="4:4" x14ac:dyDescent="0.25">
      <c r="D641" s="12"/>
    </row>
    <row r="642" spans="4:4" x14ac:dyDescent="0.25">
      <c r="D642" s="12"/>
    </row>
    <row r="643" spans="4:4" x14ac:dyDescent="0.25">
      <c r="D643" s="12"/>
    </row>
    <row r="644" spans="4:4" x14ac:dyDescent="0.25">
      <c r="D644" s="12"/>
    </row>
    <row r="645" spans="4:4" x14ac:dyDescent="0.25">
      <c r="D645" s="12"/>
    </row>
    <row r="646" spans="4:4" x14ac:dyDescent="0.25">
      <c r="D646" s="12"/>
    </row>
    <row r="647" spans="4:4" x14ac:dyDescent="0.25">
      <c r="D647" s="12"/>
    </row>
    <row r="648" spans="4:4" x14ac:dyDescent="0.25">
      <c r="D648" s="12"/>
    </row>
    <row r="649" spans="4:4" x14ac:dyDescent="0.25">
      <c r="D649" s="12"/>
    </row>
    <row r="650" spans="4:4" x14ac:dyDescent="0.25">
      <c r="D650" s="12"/>
    </row>
    <row r="651" spans="4:4" x14ac:dyDescent="0.25">
      <c r="D651" s="12"/>
    </row>
    <row r="652" spans="4:4" x14ac:dyDescent="0.25">
      <c r="D652" s="12"/>
    </row>
    <row r="653" spans="4:4" x14ac:dyDescent="0.25">
      <c r="D653" s="12"/>
    </row>
    <row r="654" spans="4:4" x14ac:dyDescent="0.25">
      <c r="D654" s="12"/>
    </row>
    <row r="655" spans="4:4" x14ac:dyDescent="0.25">
      <c r="D655" s="12"/>
    </row>
    <row r="656" spans="4:4" x14ac:dyDescent="0.25">
      <c r="D656" s="12"/>
    </row>
    <row r="657" spans="4:4" x14ac:dyDescent="0.25">
      <c r="D657" s="12"/>
    </row>
    <row r="658" spans="4:4" x14ac:dyDescent="0.25">
      <c r="D658" s="12"/>
    </row>
    <row r="659" spans="4:4" x14ac:dyDescent="0.25">
      <c r="D659" s="12"/>
    </row>
    <row r="660" spans="4:4" x14ac:dyDescent="0.25">
      <c r="D660" s="12"/>
    </row>
    <row r="661" spans="4:4" x14ac:dyDescent="0.25">
      <c r="D661" s="12"/>
    </row>
    <row r="662" spans="4:4" x14ac:dyDescent="0.25">
      <c r="D662" s="12"/>
    </row>
    <row r="663" spans="4:4" x14ac:dyDescent="0.25">
      <c r="D663" s="12"/>
    </row>
    <row r="664" spans="4:4" x14ac:dyDescent="0.25">
      <c r="D664" s="12"/>
    </row>
    <row r="665" spans="4:4" x14ac:dyDescent="0.25">
      <c r="D665" s="12"/>
    </row>
    <row r="666" spans="4:4" x14ac:dyDescent="0.25">
      <c r="D666" s="12"/>
    </row>
    <row r="667" spans="4:4" x14ac:dyDescent="0.25">
      <c r="D667" s="12"/>
    </row>
    <row r="668" spans="4:4" x14ac:dyDescent="0.25">
      <c r="D668" s="12"/>
    </row>
    <row r="669" spans="4:4" x14ac:dyDescent="0.25">
      <c r="D669" s="12"/>
    </row>
    <row r="670" spans="4:4" x14ac:dyDescent="0.25">
      <c r="D670" s="12"/>
    </row>
    <row r="671" spans="4:4" x14ac:dyDescent="0.25">
      <c r="D671" s="12"/>
    </row>
    <row r="672" spans="4:4" x14ac:dyDescent="0.25">
      <c r="D672" s="12"/>
    </row>
    <row r="673" spans="4:4" x14ac:dyDescent="0.25">
      <c r="D673" s="12"/>
    </row>
    <row r="674" spans="4:4" x14ac:dyDescent="0.25">
      <c r="D674" s="12"/>
    </row>
    <row r="675" spans="4:4" x14ac:dyDescent="0.25">
      <c r="D675" s="12"/>
    </row>
    <row r="676" spans="4:4" x14ac:dyDescent="0.25">
      <c r="D676" s="12"/>
    </row>
    <row r="677" spans="4:4" x14ac:dyDescent="0.25">
      <c r="D677" s="12"/>
    </row>
    <row r="678" spans="4:4" x14ac:dyDescent="0.25">
      <c r="D678" s="12"/>
    </row>
    <row r="679" spans="4:4" x14ac:dyDescent="0.25">
      <c r="D679" s="12"/>
    </row>
    <row r="680" spans="4:4" x14ac:dyDescent="0.25">
      <c r="D680" s="12"/>
    </row>
    <row r="681" spans="4:4" x14ac:dyDescent="0.25">
      <c r="D681" s="12"/>
    </row>
    <row r="682" spans="4:4" x14ac:dyDescent="0.25">
      <c r="D682" s="12"/>
    </row>
    <row r="683" spans="4:4" x14ac:dyDescent="0.25">
      <c r="D683" s="12"/>
    </row>
    <row r="684" spans="4:4" x14ac:dyDescent="0.25">
      <c r="D684" s="12"/>
    </row>
    <row r="685" spans="4:4" x14ac:dyDescent="0.25">
      <c r="D685" s="12"/>
    </row>
    <row r="686" spans="4:4" x14ac:dyDescent="0.25">
      <c r="D686" s="12"/>
    </row>
    <row r="687" spans="4:4" x14ac:dyDescent="0.25">
      <c r="D687" s="12"/>
    </row>
    <row r="688" spans="4:4" x14ac:dyDescent="0.25">
      <c r="D688" s="12"/>
    </row>
    <row r="689" spans="4:4" x14ac:dyDescent="0.25">
      <c r="D689" s="12"/>
    </row>
    <row r="690" spans="4:4" x14ac:dyDescent="0.25">
      <c r="D690" s="12"/>
    </row>
    <row r="691" spans="4:4" x14ac:dyDescent="0.25">
      <c r="D691" s="12"/>
    </row>
    <row r="692" spans="4:4" x14ac:dyDescent="0.25">
      <c r="D692" s="12"/>
    </row>
    <row r="693" spans="4:4" x14ac:dyDescent="0.25">
      <c r="D693" s="12"/>
    </row>
    <row r="694" spans="4:4" x14ac:dyDescent="0.25">
      <c r="D694" s="12"/>
    </row>
    <row r="695" spans="4:4" x14ac:dyDescent="0.25">
      <c r="D695" s="12"/>
    </row>
    <row r="696" spans="4:4" x14ac:dyDescent="0.25">
      <c r="D696" s="12"/>
    </row>
    <row r="697" spans="4:4" x14ac:dyDescent="0.25">
      <c r="D697" s="12"/>
    </row>
    <row r="698" spans="4:4" x14ac:dyDescent="0.25">
      <c r="D698" s="12"/>
    </row>
    <row r="699" spans="4:4" x14ac:dyDescent="0.25">
      <c r="D699" s="12"/>
    </row>
    <row r="700" spans="4:4" x14ac:dyDescent="0.25">
      <c r="D700" s="12"/>
    </row>
    <row r="701" spans="4:4" x14ac:dyDescent="0.25">
      <c r="D701" s="12"/>
    </row>
    <row r="702" spans="4:4" x14ac:dyDescent="0.25">
      <c r="D702" s="12"/>
    </row>
    <row r="703" spans="4:4" x14ac:dyDescent="0.25">
      <c r="D703" s="12"/>
    </row>
    <row r="704" spans="4:4" x14ac:dyDescent="0.25">
      <c r="D704" s="12"/>
    </row>
    <row r="705" spans="4:4" x14ac:dyDescent="0.25">
      <c r="D705" s="12"/>
    </row>
    <row r="706" spans="4:4" x14ac:dyDescent="0.25">
      <c r="D706" s="12"/>
    </row>
    <row r="707" spans="4:4" x14ac:dyDescent="0.25">
      <c r="D707" s="12"/>
    </row>
    <row r="708" spans="4:4" x14ac:dyDescent="0.25">
      <c r="D708" s="12"/>
    </row>
    <row r="709" spans="4:4" x14ac:dyDescent="0.25">
      <c r="D709" s="12"/>
    </row>
    <row r="710" spans="4:4" x14ac:dyDescent="0.25">
      <c r="D710" s="12"/>
    </row>
    <row r="711" spans="4:4" x14ac:dyDescent="0.25">
      <c r="D711" s="12"/>
    </row>
    <row r="712" spans="4:4" x14ac:dyDescent="0.25">
      <c r="D712" s="12"/>
    </row>
    <row r="713" spans="4:4" x14ac:dyDescent="0.25">
      <c r="D713" s="12"/>
    </row>
    <row r="714" spans="4:4" x14ac:dyDescent="0.25">
      <c r="D714" s="12"/>
    </row>
    <row r="715" spans="4:4" x14ac:dyDescent="0.25">
      <c r="D715" s="12"/>
    </row>
    <row r="716" spans="4:4" x14ac:dyDescent="0.25">
      <c r="D716" s="12"/>
    </row>
    <row r="717" spans="4:4" x14ac:dyDescent="0.25">
      <c r="D717" s="12"/>
    </row>
    <row r="718" spans="4:4" x14ac:dyDescent="0.25">
      <c r="D718" s="12"/>
    </row>
    <row r="719" spans="4:4" x14ac:dyDescent="0.25">
      <c r="D719" s="12"/>
    </row>
    <row r="720" spans="4:4" x14ac:dyDescent="0.25">
      <c r="D720" s="12"/>
    </row>
    <row r="721" spans="4:4" x14ac:dyDescent="0.25">
      <c r="D721" s="12"/>
    </row>
    <row r="722" spans="4:4" x14ac:dyDescent="0.25">
      <c r="D722" s="12"/>
    </row>
    <row r="723" spans="4:4" x14ac:dyDescent="0.25">
      <c r="D723" s="12"/>
    </row>
    <row r="724" spans="4:4" x14ac:dyDescent="0.25">
      <c r="D724" s="12"/>
    </row>
    <row r="725" spans="4:4" x14ac:dyDescent="0.25">
      <c r="D725" s="12"/>
    </row>
    <row r="726" spans="4:4" x14ac:dyDescent="0.25">
      <c r="D726" s="12"/>
    </row>
    <row r="727" spans="4:4" x14ac:dyDescent="0.25">
      <c r="D727" s="12"/>
    </row>
    <row r="728" spans="4:4" x14ac:dyDescent="0.25">
      <c r="D728" s="12"/>
    </row>
    <row r="729" spans="4:4" x14ac:dyDescent="0.25">
      <c r="D729" s="12"/>
    </row>
    <row r="730" spans="4:4" x14ac:dyDescent="0.25">
      <c r="D730" s="12"/>
    </row>
    <row r="731" spans="4:4" x14ac:dyDescent="0.25">
      <c r="D731" s="12"/>
    </row>
    <row r="732" spans="4:4" x14ac:dyDescent="0.25">
      <c r="D732" s="12"/>
    </row>
    <row r="733" spans="4:4" x14ac:dyDescent="0.25">
      <c r="D733" s="12"/>
    </row>
    <row r="734" spans="4:4" x14ac:dyDescent="0.25">
      <c r="D734" s="12"/>
    </row>
    <row r="735" spans="4:4" x14ac:dyDescent="0.25">
      <c r="D735" s="12"/>
    </row>
    <row r="736" spans="4:4" x14ac:dyDescent="0.25">
      <c r="D736" s="12"/>
    </row>
    <row r="737" spans="4:4" x14ac:dyDescent="0.25">
      <c r="D737" s="12"/>
    </row>
    <row r="738" spans="4:4" x14ac:dyDescent="0.25">
      <c r="D738" s="12"/>
    </row>
    <row r="739" spans="4:4" x14ac:dyDescent="0.25">
      <c r="D739" s="12"/>
    </row>
    <row r="740" spans="4:4" x14ac:dyDescent="0.25">
      <c r="D740" s="12"/>
    </row>
    <row r="741" spans="4:4" x14ac:dyDescent="0.25">
      <c r="D741" s="12"/>
    </row>
    <row r="742" spans="4:4" x14ac:dyDescent="0.25">
      <c r="D742" s="12"/>
    </row>
    <row r="743" spans="4:4" x14ac:dyDescent="0.25">
      <c r="D743" s="12"/>
    </row>
    <row r="744" spans="4:4" x14ac:dyDescent="0.25">
      <c r="D744" s="12"/>
    </row>
    <row r="745" spans="4:4" x14ac:dyDescent="0.25">
      <c r="D745" s="12"/>
    </row>
    <row r="746" spans="4:4" x14ac:dyDescent="0.25">
      <c r="D746" s="12"/>
    </row>
    <row r="747" spans="4:4" x14ac:dyDescent="0.25">
      <c r="D747" s="12"/>
    </row>
    <row r="748" spans="4:4" x14ac:dyDescent="0.25">
      <c r="D748" s="12"/>
    </row>
    <row r="749" spans="4:4" x14ac:dyDescent="0.25">
      <c r="D749" s="12"/>
    </row>
    <row r="750" spans="4:4" x14ac:dyDescent="0.25">
      <c r="D750" s="12"/>
    </row>
    <row r="751" spans="4:4" x14ac:dyDescent="0.25">
      <c r="D751" s="12"/>
    </row>
    <row r="752" spans="4:4" x14ac:dyDescent="0.25">
      <c r="D752" s="12"/>
    </row>
    <row r="753" spans="4:4" x14ac:dyDescent="0.25">
      <c r="D753" s="12"/>
    </row>
    <row r="754" spans="4:4" x14ac:dyDescent="0.25">
      <c r="D754" s="12"/>
    </row>
    <row r="755" spans="4:4" x14ac:dyDescent="0.25">
      <c r="D755" s="12"/>
    </row>
    <row r="756" spans="4:4" x14ac:dyDescent="0.25">
      <c r="D756" s="12"/>
    </row>
    <row r="757" spans="4:4" x14ac:dyDescent="0.25">
      <c r="D757" s="12"/>
    </row>
    <row r="758" spans="4:4" x14ac:dyDescent="0.25">
      <c r="D758" s="12"/>
    </row>
    <row r="759" spans="4:4" x14ac:dyDescent="0.25">
      <c r="D759" s="12"/>
    </row>
    <row r="760" spans="4:4" x14ac:dyDescent="0.25">
      <c r="D760" s="12"/>
    </row>
    <row r="761" spans="4:4" x14ac:dyDescent="0.25">
      <c r="D761" s="12"/>
    </row>
    <row r="762" spans="4:4" x14ac:dyDescent="0.25">
      <c r="D762" s="12"/>
    </row>
    <row r="763" spans="4:4" x14ac:dyDescent="0.25">
      <c r="D763" s="12"/>
    </row>
    <row r="764" spans="4:4" x14ac:dyDescent="0.25">
      <c r="D764" s="12"/>
    </row>
    <row r="765" spans="4:4" x14ac:dyDescent="0.25">
      <c r="D765" s="12"/>
    </row>
    <row r="766" spans="4:4" x14ac:dyDescent="0.25">
      <c r="D766" s="12"/>
    </row>
    <row r="767" spans="4:4" x14ac:dyDescent="0.25">
      <c r="D767" s="12"/>
    </row>
    <row r="768" spans="4:4" x14ac:dyDescent="0.25">
      <c r="D768" s="12"/>
    </row>
    <row r="769" spans="4:4" x14ac:dyDescent="0.25">
      <c r="D769" s="12"/>
    </row>
    <row r="770" spans="4:4" x14ac:dyDescent="0.25">
      <c r="D770" s="12"/>
    </row>
    <row r="771" spans="4:4" x14ac:dyDescent="0.25">
      <c r="D771" s="12"/>
    </row>
    <row r="772" spans="4:4" x14ac:dyDescent="0.25">
      <c r="D772" s="12"/>
    </row>
    <row r="773" spans="4:4" x14ac:dyDescent="0.25">
      <c r="D773" s="12"/>
    </row>
    <row r="774" spans="4:4" x14ac:dyDescent="0.25">
      <c r="D774" s="12"/>
    </row>
    <row r="775" spans="4:4" x14ac:dyDescent="0.25">
      <c r="D775" s="12"/>
    </row>
    <row r="776" spans="4:4" x14ac:dyDescent="0.25">
      <c r="D776" s="12"/>
    </row>
    <row r="777" spans="4:4" x14ac:dyDescent="0.25">
      <c r="D777" s="12"/>
    </row>
    <row r="778" spans="4:4" x14ac:dyDescent="0.25">
      <c r="D778" s="12"/>
    </row>
    <row r="779" spans="4:4" x14ac:dyDescent="0.25">
      <c r="D779" s="12"/>
    </row>
    <row r="780" spans="4:4" x14ac:dyDescent="0.25">
      <c r="D780" s="12"/>
    </row>
    <row r="781" spans="4:4" x14ac:dyDescent="0.25">
      <c r="D781" s="12"/>
    </row>
    <row r="782" spans="4:4" x14ac:dyDescent="0.25">
      <c r="D782" s="12"/>
    </row>
    <row r="783" spans="4:4" x14ac:dyDescent="0.25">
      <c r="D783" s="12"/>
    </row>
    <row r="784" spans="4:4" x14ac:dyDescent="0.25">
      <c r="D784" s="12"/>
    </row>
    <row r="785" spans="4:4" x14ac:dyDescent="0.25">
      <c r="D785" s="12"/>
    </row>
    <row r="786" spans="4:4" x14ac:dyDescent="0.25">
      <c r="D786" s="12"/>
    </row>
    <row r="787" spans="4:4" x14ac:dyDescent="0.25">
      <c r="D787" s="12"/>
    </row>
    <row r="788" spans="4:4" x14ac:dyDescent="0.25">
      <c r="D788" s="12"/>
    </row>
    <row r="789" spans="4:4" x14ac:dyDescent="0.25">
      <c r="D789" s="12"/>
    </row>
    <row r="790" spans="4:4" x14ac:dyDescent="0.25">
      <c r="D790" s="12"/>
    </row>
    <row r="791" spans="4:4" x14ac:dyDescent="0.25">
      <c r="D791" s="12"/>
    </row>
    <row r="792" spans="4:4" x14ac:dyDescent="0.25">
      <c r="D792" s="12"/>
    </row>
    <row r="793" spans="4:4" x14ac:dyDescent="0.25">
      <c r="D793" s="12"/>
    </row>
    <row r="794" spans="4:4" x14ac:dyDescent="0.25">
      <c r="D794" s="12"/>
    </row>
    <row r="795" spans="4:4" x14ac:dyDescent="0.25">
      <c r="D795" s="12"/>
    </row>
    <row r="796" spans="4:4" x14ac:dyDescent="0.25">
      <c r="D796" s="12"/>
    </row>
    <row r="797" spans="4:4" x14ac:dyDescent="0.25">
      <c r="D797" s="12"/>
    </row>
    <row r="798" spans="4:4" x14ac:dyDescent="0.25">
      <c r="D798" s="12"/>
    </row>
    <row r="799" spans="4:4" x14ac:dyDescent="0.25">
      <c r="D799" s="12"/>
    </row>
    <row r="800" spans="4:4" x14ac:dyDescent="0.25">
      <c r="D800" s="12"/>
    </row>
    <row r="801" spans="4:4" x14ac:dyDescent="0.25">
      <c r="D801" s="12"/>
    </row>
    <row r="802" spans="4:4" x14ac:dyDescent="0.25">
      <c r="D802" s="12"/>
    </row>
    <row r="803" spans="4:4" x14ac:dyDescent="0.25">
      <c r="D803" s="12"/>
    </row>
    <row r="804" spans="4:4" x14ac:dyDescent="0.25">
      <c r="D804" s="12"/>
    </row>
    <row r="805" spans="4:4" x14ac:dyDescent="0.25">
      <c r="D805" s="12"/>
    </row>
    <row r="806" spans="4:4" x14ac:dyDescent="0.25">
      <c r="D806" s="12"/>
    </row>
    <row r="807" spans="4:4" x14ac:dyDescent="0.25">
      <c r="D807" s="12"/>
    </row>
    <row r="808" spans="4:4" x14ac:dyDescent="0.25">
      <c r="D808" s="12"/>
    </row>
    <row r="809" spans="4:4" x14ac:dyDescent="0.25">
      <c r="D809" s="12"/>
    </row>
    <row r="810" spans="4:4" x14ac:dyDescent="0.25">
      <c r="D810" s="12"/>
    </row>
    <row r="811" spans="4:4" x14ac:dyDescent="0.25">
      <c r="D811" s="12"/>
    </row>
    <row r="812" spans="4:4" x14ac:dyDescent="0.25">
      <c r="D812" s="12"/>
    </row>
    <row r="813" spans="4:4" x14ac:dyDescent="0.25">
      <c r="D813" s="12"/>
    </row>
    <row r="814" spans="4:4" x14ac:dyDescent="0.25">
      <c r="D814" s="12"/>
    </row>
    <row r="815" spans="4:4" x14ac:dyDescent="0.25">
      <c r="D815" s="12"/>
    </row>
    <row r="816" spans="4:4" x14ac:dyDescent="0.25">
      <c r="D816" s="12"/>
    </row>
    <row r="817" spans="4:4" x14ac:dyDescent="0.25">
      <c r="D817" s="12"/>
    </row>
    <row r="818" spans="4:4" x14ac:dyDescent="0.25">
      <c r="D818" s="12"/>
    </row>
    <row r="819" spans="4:4" x14ac:dyDescent="0.25">
      <c r="D819" s="12"/>
    </row>
    <row r="820" spans="4:4" x14ac:dyDescent="0.25">
      <c r="D820" s="12"/>
    </row>
    <row r="821" spans="4:4" x14ac:dyDescent="0.25">
      <c r="D821" s="12"/>
    </row>
    <row r="822" spans="4:4" x14ac:dyDescent="0.25">
      <c r="D822" s="12"/>
    </row>
    <row r="823" spans="4:4" x14ac:dyDescent="0.25">
      <c r="D823" s="12"/>
    </row>
    <row r="824" spans="4:4" x14ac:dyDescent="0.25">
      <c r="D824" s="12"/>
    </row>
    <row r="825" spans="4:4" x14ac:dyDescent="0.25">
      <c r="D825" s="12"/>
    </row>
    <row r="826" spans="4:4" x14ac:dyDescent="0.25">
      <c r="D826" s="12"/>
    </row>
    <row r="827" spans="4:4" x14ac:dyDescent="0.25">
      <c r="D827" s="12"/>
    </row>
    <row r="828" spans="4:4" x14ac:dyDescent="0.25">
      <c r="D828" s="12"/>
    </row>
    <row r="829" spans="4:4" x14ac:dyDescent="0.25">
      <c r="D829" s="12"/>
    </row>
    <row r="830" spans="4:4" x14ac:dyDescent="0.25">
      <c r="D830" s="12"/>
    </row>
    <row r="831" spans="4:4" x14ac:dyDescent="0.25">
      <c r="D831" s="12"/>
    </row>
    <row r="832" spans="4:4" x14ac:dyDescent="0.25">
      <c r="D832" s="12"/>
    </row>
    <row r="833" spans="4:4" x14ac:dyDescent="0.25">
      <c r="D833" s="12"/>
    </row>
    <row r="834" spans="4:4" x14ac:dyDescent="0.25">
      <c r="D834" s="12"/>
    </row>
    <row r="835" spans="4:4" x14ac:dyDescent="0.25">
      <c r="D835" s="12"/>
    </row>
    <row r="836" spans="4:4" x14ac:dyDescent="0.25">
      <c r="D836" s="12"/>
    </row>
    <row r="837" spans="4:4" x14ac:dyDescent="0.25">
      <c r="D837" s="12"/>
    </row>
    <row r="838" spans="4:4" x14ac:dyDescent="0.25">
      <c r="D838" s="12"/>
    </row>
    <row r="839" spans="4:4" x14ac:dyDescent="0.25">
      <c r="D839" s="12"/>
    </row>
    <row r="840" spans="4:4" x14ac:dyDescent="0.25">
      <c r="D840" s="12"/>
    </row>
    <row r="841" spans="4:4" x14ac:dyDescent="0.25">
      <c r="D841" s="12"/>
    </row>
    <row r="842" spans="4:4" x14ac:dyDescent="0.25">
      <c r="D842" s="12"/>
    </row>
    <row r="843" spans="4:4" x14ac:dyDescent="0.25">
      <c r="D843" s="12"/>
    </row>
    <row r="844" spans="4:4" x14ac:dyDescent="0.25">
      <c r="D844" s="12"/>
    </row>
    <row r="845" spans="4:4" x14ac:dyDescent="0.25">
      <c r="D845" s="12"/>
    </row>
    <row r="846" spans="4:4" x14ac:dyDescent="0.25">
      <c r="D846" s="12"/>
    </row>
    <row r="847" spans="4:4" x14ac:dyDescent="0.25">
      <c r="D847" s="12"/>
    </row>
    <row r="848" spans="4:4" x14ac:dyDescent="0.25">
      <c r="D848" s="12"/>
    </row>
    <row r="849" spans="4:4" x14ac:dyDescent="0.25">
      <c r="D849" s="12"/>
    </row>
    <row r="850" spans="4:4" x14ac:dyDescent="0.25">
      <c r="D850" s="12"/>
    </row>
    <row r="851" spans="4:4" x14ac:dyDescent="0.25">
      <c r="D851" s="12"/>
    </row>
    <row r="852" spans="4:4" x14ac:dyDescent="0.25">
      <c r="D852" s="12"/>
    </row>
    <row r="853" spans="4:4" x14ac:dyDescent="0.25">
      <c r="D853" s="12"/>
    </row>
    <row r="854" spans="4:4" x14ac:dyDescent="0.25">
      <c r="D854" s="12"/>
    </row>
    <row r="855" spans="4:4" x14ac:dyDescent="0.25">
      <c r="D855" s="12"/>
    </row>
    <row r="856" spans="4:4" x14ac:dyDescent="0.25">
      <c r="D856" s="12"/>
    </row>
    <row r="857" spans="4:4" x14ac:dyDescent="0.25">
      <c r="D857" s="12"/>
    </row>
    <row r="858" spans="4:4" x14ac:dyDescent="0.25">
      <c r="D858" s="12"/>
    </row>
    <row r="859" spans="4:4" x14ac:dyDescent="0.25">
      <c r="D859" s="12"/>
    </row>
    <row r="860" spans="4:4" x14ac:dyDescent="0.25">
      <c r="D860" s="12"/>
    </row>
    <row r="861" spans="4:4" x14ac:dyDescent="0.25">
      <c r="D861" s="12"/>
    </row>
    <row r="862" spans="4:4" x14ac:dyDescent="0.25">
      <c r="D862" s="12"/>
    </row>
    <row r="863" spans="4:4" x14ac:dyDescent="0.25">
      <c r="D863" s="12"/>
    </row>
    <row r="864" spans="4:4" x14ac:dyDescent="0.25">
      <c r="D864" s="12"/>
    </row>
    <row r="865" spans="4:4" x14ac:dyDescent="0.25">
      <c r="D865" s="12"/>
    </row>
    <row r="866" spans="4:4" x14ac:dyDescent="0.25">
      <c r="D866" s="12"/>
    </row>
    <row r="867" spans="4:4" x14ac:dyDescent="0.25">
      <c r="D867" s="12"/>
    </row>
    <row r="868" spans="4:4" x14ac:dyDescent="0.25">
      <c r="D868" s="12"/>
    </row>
    <row r="869" spans="4:4" x14ac:dyDescent="0.25">
      <c r="D869" s="12"/>
    </row>
    <row r="870" spans="4:4" x14ac:dyDescent="0.25">
      <c r="D870" s="12"/>
    </row>
    <row r="871" spans="4:4" x14ac:dyDescent="0.25">
      <c r="D871" s="12"/>
    </row>
    <row r="872" spans="4:4" x14ac:dyDescent="0.25">
      <c r="D872" s="12"/>
    </row>
    <row r="873" spans="4:4" x14ac:dyDescent="0.25">
      <c r="D873" s="12"/>
    </row>
    <row r="874" spans="4:4" x14ac:dyDescent="0.25">
      <c r="D874" s="12"/>
    </row>
    <row r="875" spans="4:4" x14ac:dyDescent="0.25">
      <c r="D875" s="12"/>
    </row>
    <row r="876" spans="4:4" x14ac:dyDescent="0.25">
      <c r="D876" s="12"/>
    </row>
    <row r="877" spans="4:4" x14ac:dyDescent="0.25">
      <c r="D877" s="12"/>
    </row>
    <row r="878" spans="4:4" x14ac:dyDescent="0.25">
      <c r="D878" s="12"/>
    </row>
    <row r="879" spans="4:4" x14ac:dyDescent="0.25">
      <c r="D879" s="12"/>
    </row>
    <row r="880" spans="4:4" x14ac:dyDescent="0.25">
      <c r="D880" s="12"/>
    </row>
    <row r="881" spans="4:4" x14ac:dyDescent="0.25">
      <c r="D881" s="12"/>
    </row>
    <row r="882" spans="4:4" x14ac:dyDescent="0.25">
      <c r="D882" s="12"/>
    </row>
    <row r="883" spans="4:4" x14ac:dyDescent="0.25">
      <c r="D883" s="12"/>
    </row>
    <row r="884" spans="4:4" x14ac:dyDescent="0.25">
      <c r="D884" s="12"/>
    </row>
    <row r="885" spans="4:4" x14ac:dyDescent="0.25">
      <c r="D885" s="12"/>
    </row>
    <row r="886" spans="4:4" x14ac:dyDescent="0.25">
      <c r="D886" s="12"/>
    </row>
    <row r="887" spans="4:4" x14ac:dyDescent="0.25">
      <c r="D887" s="12"/>
    </row>
    <row r="888" spans="4:4" x14ac:dyDescent="0.25">
      <c r="D888" s="12"/>
    </row>
    <row r="889" spans="4:4" x14ac:dyDescent="0.25">
      <c r="D889" s="12"/>
    </row>
    <row r="890" spans="4:4" x14ac:dyDescent="0.25">
      <c r="D890" s="12"/>
    </row>
    <row r="891" spans="4:4" x14ac:dyDescent="0.25">
      <c r="D891" s="12"/>
    </row>
    <row r="892" spans="4:4" x14ac:dyDescent="0.25">
      <c r="D892" s="12"/>
    </row>
    <row r="893" spans="4:4" x14ac:dyDescent="0.25">
      <c r="D893" s="12"/>
    </row>
    <row r="894" spans="4:4" x14ac:dyDescent="0.25">
      <c r="D894" s="12"/>
    </row>
    <row r="895" spans="4:4" x14ac:dyDescent="0.25">
      <c r="D895" s="12"/>
    </row>
    <row r="896" spans="4:4" x14ac:dyDescent="0.25">
      <c r="D896" s="12"/>
    </row>
    <row r="897" spans="4:4" x14ac:dyDescent="0.25">
      <c r="D897" s="12"/>
    </row>
    <row r="898" spans="4:4" x14ac:dyDescent="0.25">
      <c r="D898" s="12"/>
    </row>
    <row r="899" spans="4:4" x14ac:dyDescent="0.25">
      <c r="D899" s="12"/>
    </row>
    <row r="900" spans="4:4" x14ac:dyDescent="0.25">
      <c r="D900" s="12"/>
    </row>
    <row r="901" spans="4:4" x14ac:dyDescent="0.25">
      <c r="D901" s="12"/>
    </row>
    <row r="902" spans="4:4" x14ac:dyDescent="0.25">
      <c r="D902" s="12"/>
    </row>
    <row r="903" spans="4:4" x14ac:dyDescent="0.25">
      <c r="D903" s="12"/>
    </row>
    <row r="904" spans="4:4" x14ac:dyDescent="0.25">
      <c r="D904" s="12"/>
    </row>
    <row r="905" spans="4:4" x14ac:dyDescent="0.25">
      <c r="D905" s="12"/>
    </row>
    <row r="906" spans="4:4" x14ac:dyDescent="0.25">
      <c r="D906" s="12"/>
    </row>
    <row r="907" spans="4:4" x14ac:dyDescent="0.25">
      <c r="D907" s="12"/>
    </row>
    <row r="908" spans="4:4" x14ac:dyDescent="0.25">
      <c r="D908" s="12"/>
    </row>
    <row r="909" spans="4:4" x14ac:dyDescent="0.25">
      <c r="D909" s="12"/>
    </row>
    <row r="910" spans="4:4" x14ac:dyDescent="0.25">
      <c r="D910" s="12"/>
    </row>
    <row r="911" spans="4:4" x14ac:dyDescent="0.25">
      <c r="D911" s="12"/>
    </row>
    <row r="912" spans="4:4" x14ac:dyDescent="0.25">
      <c r="D912" s="12"/>
    </row>
    <row r="913" spans="4:4" x14ac:dyDescent="0.25">
      <c r="D913" s="12"/>
    </row>
    <row r="914" spans="4:4" x14ac:dyDescent="0.25">
      <c r="D914" s="12"/>
    </row>
    <row r="915" spans="4:4" x14ac:dyDescent="0.25">
      <c r="D915" s="12"/>
    </row>
    <row r="916" spans="4:4" x14ac:dyDescent="0.25">
      <c r="D916" s="12"/>
    </row>
    <row r="917" spans="4:4" x14ac:dyDescent="0.25">
      <c r="D917" s="12"/>
    </row>
    <row r="918" spans="4:4" x14ac:dyDescent="0.25">
      <c r="D918" s="12"/>
    </row>
    <row r="919" spans="4:4" x14ac:dyDescent="0.25">
      <c r="D919" s="12"/>
    </row>
    <row r="920" spans="4:4" x14ac:dyDescent="0.25">
      <c r="D920" s="12"/>
    </row>
    <row r="921" spans="4:4" x14ac:dyDescent="0.25">
      <c r="D921" s="12"/>
    </row>
    <row r="922" spans="4:4" x14ac:dyDescent="0.25">
      <c r="D922" s="12"/>
    </row>
    <row r="923" spans="4:4" x14ac:dyDescent="0.25">
      <c r="D923" s="12"/>
    </row>
    <row r="924" spans="4:4" x14ac:dyDescent="0.25">
      <c r="D924" s="12"/>
    </row>
    <row r="925" spans="4:4" x14ac:dyDescent="0.25">
      <c r="D925" s="12"/>
    </row>
    <row r="926" spans="4:4" x14ac:dyDescent="0.25">
      <c r="D926" s="12"/>
    </row>
    <row r="927" spans="4:4" x14ac:dyDescent="0.25">
      <c r="D927" s="12"/>
    </row>
    <row r="928" spans="4:4" x14ac:dyDescent="0.25">
      <c r="D928" s="12"/>
    </row>
    <row r="929" spans="4:4" x14ac:dyDescent="0.25">
      <c r="D929" s="12"/>
    </row>
    <row r="930" spans="4:4" x14ac:dyDescent="0.25">
      <c r="D930" s="12"/>
    </row>
    <row r="931" spans="4:4" x14ac:dyDescent="0.25">
      <c r="D931" s="12"/>
    </row>
    <row r="932" spans="4:4" x14ac:dyDescent="0.25">
      <c r="D932" s="12"/>
    </row>
    <row r="933" spans="4:4" x14ac:dyDescent="0.25">
      <c r="D933" s="12"/>
    </row>
    <row r="934" spans="4:4" x14ac:dyDescent="0.25">
      <c r="D934" s="12"/>
    </row>
    <row r="935" spans="4:4" x14ac:dyDescent="0.25">
      <c r="D935" s="12"/>
    </row>
    <row r="936" spans="4:4" x14ac:dyDescent="0.25">
      <c r="D936" s="12"/>
    </row>
    <row r="937" spans="4:4" x14ac:dyDescent="0.25">
      <c r="D937" s="12"/>
    </row>
    <row r="938" spans="4:4" x14ac:dyDescent="0.25">
      <c r="D938" s="12"/>
    </row>
    <row r="939" spans="4:4" x14ac:dyDescent="0.25">
      <c r="D939" s="12"/>
    </row>
    <row r="940" spans="4:4" x14ac:dyDescent="0.25">
      <c r="D940" s="12"/>
    </row>
    <row r="941" spans="4:4" x14ac:dyDescent="0.25">
      <c r="D941" s="12"/>
    </row>
    <row r="942" spans="4:4" x14ac:dyDescent="0.25">
      <c r="D942" s="12"/>
    </row>
    <row r="943" spans="4:4" x14ac:dyDescent="0.25">
      <c r="D943" s="12"/>
    </row>
    <row r="944" spans="4:4" x14ac:dyDescent="0.25">
      <c r="D944" s="12"/>
    </row>
    <row r="945" spans="4:4" x14ac:dyDescent="0.25">
      <c r="D945" s="12"/>
    </row>
    <row r="946" spans="4:4" x14ac:dyDescent="0.25">
      <c r="D946" s="12"/>
    </row>
    <row r="947" spans="4:4" x14ac:dyDescent="0.25">
      <c r="D947" s="12"/>
    </row>
    <row r="948" spans="4:4" x14ac:dyDescent="0.25">
      <c r="D948" s="12"/>
    </row>
    <row r="949" spans="4:4" x14ac:dyDescent="0.25">
      <c r="D949" s="12"/>
    </row>
    <row r="950" spans="4:4" x14ac:dyDescent="0.25">
      <c r="D950" s="12"/>
    </row>
    <row r="951" spans="4:4" x14ac:dyDescent="0.25">
      <c r="D951" s="12"/>
    </row>
    <row r="952" spans="4:4" x14ac:dyDescent="0.25">
      <c r="D952" s="12"/>
    </row>
    <row r="953" spans="4:4" x14ac:dyDescent="0.25">
      <c r="D953" s="12"/>
    </row>
    <row r="954" spans="4:4" x14ac:dyDescent="0.25">
      <c r="D954" s="12"/>
    </row>
    <row r="955" spans="4:4" x14ac:dyDescent="0.25">
      <c r="D955" s="12"/>
    </row>
    <row r="956" spans="4:4" x14ac:dyDescent="0.25">
      <c r="D956" s="12"/>
    </row>
    <row r="957" spans="4:4" x14ac:dyDescent="0.25">
      <c r="D957" s="12"/>
    </row>
    <row r="958" spans="4:4" x14ac:dyDescent="0.25">
      <c r="D958" s="12"/>
    </row>
    <row r="959" spans="4:4" x14ac:dyDescent="0.25">
      <c r="D959" s="12"/>
    </row>
    <row r="960" spans="4:4" x14ac:dyDescent="0.25">
      <c r="D960" s="12"/>
    </row>
    <row r="961" spans="4:4" x14ac:dyDescent="0.25">
      <c r="D961" s="12"/>
    </row>
    <row r="962" spans="4:4" x14ac:dyDescent="0.25">
      <c r="D962" s="12"/>
    </row>
    <row r="963" spans="4:4" x14ac:dyDescent="0.25">
      <c r="D963" s="12"/>
    </row>
    <row r="964" spans="4:4" x14ac:dyDescent="0.25">
      <c r="D964" s="12"/>
    </row>
    <row r="965" spans="4:4" x14ac:dyDescent="0.25">
      <c r="D965" s="12"/>
    </row>
    <row r="966" spans="4:4" x14ac:dyDescent="0.25">
      <c r="D966" s="12"/>
    </row>
    <row r="967" spans="4:4" x14ac:dyDescent="0.25">
      <c r="D967" s="12"/>
    </row>
    <row r="968" spans="4:4" x14ac:dyDescent="0.25">
      <c r="D968" s="12"/>
    </row>
    <row r="969" spans="4:4" x14ac:dyDescent="0.25">
      <c r="D969" s="12"/>
    </row>
    <row r="970" spans="4:4" x14ac:dyDescent="0.25">
      <c r="D970" s="12"/>
    </row>
    <row r="971" spans="4:4" x14ac:dyDescent="0.25">
      <c r="D971" s="12"/>
    </row>
    <row r="972" spans="4:4" x14ac:dyDescent="0.25">
      <c r="D972" s="12"/>
    </row>
    <row r="973" spans="4:4" x14ac:dyDescent="0.25">
      <c r="D973" s="12"/>
    </row>
    <row r="974" spans="4:4" x14ac:dyDescent="0.25">
      <c r="D974" s="12"/>
    </row>
    <row r="975" spans="4:4" x14ac:dyDescent="0.25">
      <c r="D975" s="12"/>
    </row>
    <row r="976" spans="4:4" x14ac:dyDescent="0.25">
      <c r="D976" s="12"/>
    </row>
    <row r="977" spans="4:4" x14ac:dyDescent="0.25">
      <c r="D977" s="12"/>
    </row>
    <row r="978" spans="4:4" x14ac:dyDescent="0.25">
      <c r="D978" s="12"/>
    </row>
    <row r="979" spans="4:4" x14ac:dyDescent="0.25">
      <c r="D979" s="12"/>
    </row>
    <row r="980" spans="4:4" x14ac:dyDescent="0.25">
      <c r="D980" s="12"/>
    </row>
    <row r="981" spans="4:4" x14ac:dyDescent="0.25">
      <c r="D981" s="12"/>
    </row>
    <row r="982" spans="4:4" x14ac:dyDescent="0.25">
      <c r="D982" s="12"/>
    </row>
    <row r="983" spans="4:4" x14ac:dyDescent="0.25">
      <c r="D983" s="12"/>
    </row>
    <row r="984" spans="4:4" x14ac:dyDescent="0.25">
      <c r="D984" s="12"/>
    </row>
    <row r="985" spans="4:4" x14ac:dyDescent="0.25">
      <c r="D985" s="12"/>
    </row>
    <row r="986" spans="4:4" x14ac:dyDescent="0.25">
      <c r="D986" s="12"/>
    </row>
    <row r="987" spans="4:4" x14ac:dyDescent="0.25">
      <c r="D987" s="12"/>
    </row>
    <row r="988" spans="4:4" x14ac:dyDescent="0.25">
      <c r="D988" s="12"/>
    </row>
    <row r="989" spans="4:4" x14ac:dyDescent="0.25">
      <c r="D989" s="12"/>
    </row>
    <row r="990" spans="4:4" x14ac:dyDescent="0.25">
      <c r="D990" s="12"/>
    </row>
    <row r="991" spans="4:4" x14ac:dyDescent="0.25">
      <c r="D991" s="12"/>
    </row>
    <row r="992" spans="4:4" x14ac:dyDescent="0.25">
      <c r="D992" s="12"/>
    </row>
    <row r="993" spans="4:4" x14ac:dyDescent="0.25">
      <c r="D993" s="12"/>
    </row>
    <row r="994" spans="4:4" x14ac:dyDescent="0.25">
      <c r="D994" s="12"/>
    </row>
    <row r="995" spans="4:4" x14ac:dyDescent="0.25">
      <c r="D995" s="12"/>
    </row>
    <row r="996" spans="4:4" x14ac:dyDescent="0.25">
      <c r="D996" s="12"/>
    </row>
    <row r="997" spans="4:4" x14ac:dyDescent="0.25">
      <c r="D997" s="12"/>
    </row>
    <row r="998" spans="4:4" x14ac:dyDescent="0.25">
      <c r="D998" s="12"/>
    </row>
    <row r="999" spans="4:4" x14ac:dyDescent="0.25">
      <c r="D999" s="12"/>
    </row>
    <row r="1000" spans="4:4" x14ac:dyDescent="0.25">
      <c r="D1000" s="12"/>
    </row>
    <row r="1001" spans="4:4" x14ac:dyDescent="0.25">
      <c r="D1001" s="12"/>
    </row>
    <row r="1002" spans="4:4" x14ac:dyDescent="0.25">
      <c r="D1002" s="12"/>
    </row>
    <row r="1003" spans="4:4" x14ac:dyDescent="0.25">
      <c r="D1003" s="12"/>
    </row>
    <row r="1004" spans="4:4" x14ac:dyDescent="0.25">
      <c r="D1004" s="12"/>
    </row>
    <row r="1005" spans="4:4" x14ac:dyDescent="0.25">
      <c r="D1005" s="12"/>
    </row>
    <row r="1006" spans="4:4" x14ac:dyDescent="0.25">
      <c r="D1006" s="12"/>
    </row>
    <row r="1007" spans="4:4" x14ac:dyDescent="0.25">
      <c r="D1007" s="12"/>
    </row>
    <row r="1008" spans="4:4" x14ac:dyDescent="0.25">
      <c r="D1008" s="12"/>
    </row>
    <row r="1009" spans="4:4" x14ac:dyDescent="0.25">
      <c r="D1009" s="12"/>
    </row>
    <row r="1010" spans="4:4" x14ac:dyDescent="0.25">
      <c r="D1010" s="12"/>
    </row>
    <row r="1011" spans="4:4" x14ac:dyDescent="0.25">
      <c r="D1011" s="12"/>
    </row>
    <row r="1012" spans="4:4" x14ac:dyDescent="0.25">
      <c r="D1012" s="12"/>
    </row>
    <row r="1013" spans="4:4" x14ac:dyDescent="0.25">
      <c r="D1013" s="12"/>
    </row>
    <row r="1014" spans="4:4" x14ac:dyDescent="0.25">
      <c r="D1014" s="12"/>
    </row>
    <row r="1015" spans="4:4" x14ac:dyDescent="0.25">
      <c r="D1015" s="12"/>
    </row>
    <row r="1016" spans="4:4" x14ac:dyDescent="0.25">
      <c r="D1016" s="12"/>
    </row>
    <row r="1017" spans="4:4" x14ac:dyDescent="0.25">
      <c r="D1017" s="12"/>
    </row>
    <row r="1018" spans="4:4" x14ac:dyDescent="0.25">
      <c r="D1018" s="12"/>
    </row>
    <row r="1019" spans="4:4" x14ac:dyDescent="0.25">
      <c r="D1019" s="12"/>
    </row>
    <row r="1020" spans="4:4" x14ac:dyDescent="0.25">
      <c r="D1020" s="12"/>
    </row>
    <row r="1021" spans="4:4" x14ac:dyDescent="0.25">
      <c r="D1021" s="12"/>
    </row>
    <row r="1022" spans="4:4" x14ac:dyDescent="0.25">
      <c r="D1022" s="12"/>
    </row>
    <row r="1023" spans="4:4" x14ac:dyDescent="0.25">
      <c r="D1023" s="12"/>
    </row>
    <row r="1024" spans="4:4" x14ac:dyDescent="0.25">
      <c r="D1024" s="12"/>
    </row>
    <row r="1025" spans="4:4" x14ac:dyDescent="0.25">
      <c r="D1025" s="12"/>
    </row>
    <row r="1026" spans="4:4" x14ac:dyDescent="0.25">
      <c r="D1026" s="12"/>
    </row>
    <row r="1027" spans="4:4" x14ac:dyDescent="0.25">
      <c r="D1027" s="12"/>
    </row>
    <row r="1028" spans="4:4" x14ac:dyDescent="0.25">
      <c r="D1028" s="12"/>
    </row>
    <row r="1029" spans="4:4" x14ac:dyDescent="0.25">
      <c r="D1029" s="12"/>
    </row>
    <row r="1030" spans="4:4" x14ac:dyDescent="0.25">
      <c r="D1030" s="12"/>
    </row>
    <row r="1031" spans="4:4" x14ac:dyDescent="0.25">
      <c r="D1031" s="12"/>
    </row>
    <row r="1032" spans="4:4" x14ac:dyDescent="0.25">
      <c r="D1032" s="12"/>
    </row>
    <row r="1033" spans="4:4" x14ac:dyDescent="0.25">
      <c r="D1033" s="12"/>
    </row>
    <row r="1034" spans="4:4" x14ac:dyDescent="0.25">
      <c r="D1034" s="12"/>
    </row>
    <row r="1035" spans="4:4" x14ac:dyDescent="0.25">
      <c r="D1035" s="12"/>
    </row>
    <row r="1036" spans="4:4" x14ac:dyDescent="0.25">
      <c r="D1036" s="12"/>
    </row>
    <row r="1037" spans="4:4" x14ac:dyDescent="0.25">
      <c r="D1037" s="12"/>
    </row>
    <row r="1038" spans="4:4" x14ac:dyDescent="0.25">
      <c r="D1038" s="12"/>
    </row>
    <row r="1039" spans="4:4" x14ac:dyDescent="0.25">
      <c r="D1039" s="12"/>
    </row>
    <row r="1040" spans="4:4" x14ac:dyDescent="0.25">
      <c r="D1040" s="12"/>
    </row>
    <row r="1041" spans="4:4" x14ac:dyDescent="0.25">
      <c r="D1041" s="12"/>
    </row>
    <row r="1042" spans="4:4" x14ac:dyDescent="0.25">
      <c r="D1042" s="12"/>
    </row>
    <row r="1043" spans="4:4" x14ac:dyDescent="0.25">
      <c r="D1043" s="12"/>
    </row>
    <row r="1044" spans="4:4" x14ac:dyDescent="0.25">
      <c r="D1044" s="12"/>
    </row>
    <row r="1045" spans="4:4" x14ac:dyDescent="0.25">
      <c r="D1045" s="12"/>
    </row>
    <row r="1046" spans="4:4" x14ac:dyDescent="0.25">
      <c r="D1046" s="12"/>
    </row>
    <row r="1047" spans="4:4" x14ac:dyDescent="0.25">
      <c r="D1047" s="12"/>
    </row>
    <row r="1048" spans="4:4" x14ac:dyDescent="0.25">
      <c r="D1048" s="12"/>
    </row>
    <row r="1049" spans="4:4" x14ac:dyDescent="0.25">
      <c r="D1049" s="12"/>
    </row>
    <row r="1050" spans="4:4" x14ac:dyDescent="0.25">
      <c r="D1050" s="12"/>
    </row>
    <row r="1051" spans="4:4" x14ac:dyDescent="0.25">
      <c r="D1051" s="12"/>
    </row>
    <row r="1052" spans="4:4" x14ac:dyDescent="0.25">
      <c r="D1052" s="12"/>
    </row>
    <row r="1053" spans="4:4" x14ac:dyDescent="0.25">
      <c r="D1053" s="12"/>
    </row>
    <row r="1054" spans="4:4" x14ac:dyDescent="0.25">
      <c r="D1054" s="12"/>
    </row>
    <row r="1055" spans="4:4" x14ac:dyDescent="0.25">
      <c r="D1055" s="12"/>
    </row>
    <row r="1056" spans="4:4" x14ac:dyDescent="0.25">
      <c r="D1056" s="12"/>
    </row>
    <row r="1057" spans="4:4" x14ac:dyDescent="0.25">
      <c r="D1057" s="12"/>
    </row>
    <row r="1058" spans="4:4" x14ac:dyDescent="0.25">
      <c r="D1058" s="12"/>
    </row>
    <row r="1059" spans="4:4" x14ac:dyDescent="0.25">
      <c r="D1059" s="12"/>
    </row>
    <row r="1060" spans="4:4" x14ac:dyDescent="0.25">
      <c r="D1060" s="12"/>
    </row>
    <row r="1061" spans="4:4" x14ac:dyDescent="0.25">
      <c r="D1061" s="12"/>
    </row>
    <row r="1062" spans="4:4" x14ac:dyDescent="0.25">
      <c r="D1062" s="12"/>
    </row>
    <row r="1063" spans="4:4" x14ac:dyDescent="0.25">
      <c r="D1063" s="12"/>
    </row>
    <row r="1064" spans="4:4" x14ac:dyDescent="0.25">
      <c r="D1064" s="12"/>
    </row>
    <row r="1065" spans="4:4" x14ac:dyDescent="0.25">
      <c r="D1065" s="12"/>
    </row>
    <row r="1066" spans="4:4" x14ac:dyDescent="0.25">
      <c r="D1066" s="12"/>
    </row>
    <row r="1067" spans="4:4" x14ac:dyDescent="0.25">
      <c r="D1067" s="12"/>
    </row>
    <row r="1068" spans="4:4" x14ac:dyDescent="0.25">
      <c r="D1068" s="12"/>
    </row>
    <row r="1069" spans="4:4" x14ac:dyDescent="0.25">
      <c r="D1069" s="12"/>
    </row>
    <row r="1070" spans="4:4" x14ac:dyDescent="0.25">
      <c r="D1070" s="12"/>
    </row>
    <row r="1071" spans="4:4" x14ac:dyDescent="0.25">
      <c r="D1071" s="12"/>
    </row>
    <row r="1072" spans="4:4" x14ac:dyDescent="0.25">
      <c r="D1072" s="12"/>
    </row>
    <row r="1073" spans="4:4" x14ac:dyDescent="0.25">
      <c r="D1073" s="12"/>
    </row>
    <row r="1074" spans="4:4" x14ac:dyDescent="0.25">
      <c r="D1074" s="12"/>
    </row>
    <row r="1075" spans="4:4" x14ac:dyDescent="0.25">
      <c r="D1075" s="12"/>
    </row>
    <row r="1076" spans="4:4" x14ac:dyDescent="0.25">
      <c r="D1076" s="12"/>
    </row>
    <row r="1077" spans="4:4" x14ac:dyDescent="0.25">
      <c r="D1077" s="12"/>
    </row>
    <row r="1078" spans="4:4" x14ac:dyDescent="0.25">
      <c r="D1078" s="12"/>
    </row>
    <row r="1079" spans="4:4" x14ac:dyDescent="0.25">
      <c r="D1079" s="12"/>
    </row>
    <row r="1080" spans="4:4" x14ac:dyDescent="0.25">
      <c r="D1080" s="12"/>
    </row>
    <row r="1081" spans="4:4" x14ac:dyDescent="0.25">
      <c r="D1081" s="12"/>
    </row>
    <row r="1082" spans="4:4" x14ac:dyDescent="0.25">
      <c r="D1082" s="12"/>
    </row>
    <row r="1083" spans="4:4" x14ac:dyDescent="0.25">
      <c r="D1083" s="12"/>
    </row>
    <row r="1084" spans="4:4" x14ac:dyDescent="0.25">
      <c r="D1084" s="12"/>
    </row>
    <row r="1085" spans="4:4" x14ac:dyDescent="0.25">
      <c r="D1085" s="12"/>
    </row>
    <row r="1086" spans="4:4" x14ac:dyDescent="0.25">
      <c r="D1086" s="12"/>
    </row>
    <row r="1087" spans="4:4" x14ac:dyDescent="0.25">
      <c r="D1087" s="12"/>
    </row>
    <row r="1088" spans="4:4" x14ac:dyDescent="0.25">
      <c r="D1088" s="12"/>
    </row>
    <row r="1089" spans="4:4" x14ac:dyDescent="0.25">
      <c r="D1089" s="12"/>
    </row>
    <row r="1090" spans="4:4" x14ac:dyDescent="0.25">
      <c r="D1090" s="12"/>
    </row>
    <row r="1091" spans="4:4" x14ac:dyDescent="0.25">
      <c r="D1091" s="12"/>
    </row>
    <row r="1092" spans="4:4" x14ac:dyDescent="0.25">
      <c r="D1092" s="12"/>
    </row>
    <row r="1093" spans="4:4" x14ac:dyDescent="0.25">
      <c r="D1093" s="12"/>
    </row>
    <row r="1094" spans="4:4" x14ac:dyDescent="0.25">
      <c r="D1094" s="12"/>
    </row>
    <row r="1095" spans="4:4" x14ac:dyDescent="0.25">
      <c r="D1095" s="12"/>
    </row>
    <row r="1096" spans="4:4" x14ac:dyDescent="0.25">
      <c r="D1096" s="12"/>
    </row>
    <row r="1097" spans="4:4" x14ac:dyDescent="0.25">
      <c r="D1097" s="12"/>
    </row>
    <row r="1098" spans="4:4" x14ac:dyDescent="0.25">
      <c r="D1098" s="12"/>
    </row>
    <row r="1099" spans="4:4" x14ac:dyDescent="0.25">
      <c r="D1099" s="12"/>
    </row>
    <row r="1100" spans="4:4" x14ac:dyDescent="0.25">
      <c r="D1100" s="12"/>
    </row>
    <row r="1101" spans="4:4" x14ac:dyDescent="0.25">
      <c r="D1101" s="12"/>
    </row>
    <row r="1102" spans="4:4" x14ac:dyDescent="0.25">
      <c r="D1102" s="12"/>
    </row>
    <row r="1103" spans="4:4" x14ac:dyDescent="0.25">
      <c r="D1103" s="12"/>
    </row>
    <row r="1104" spans="4:4" x14ac:dyDescent="0.25">
      <c r="D1104" s="12"/>
    </row>
    <row r="1105" spans="4:4" x14ac:dyDescent="0.25">
      <c r="D1105" s="12"/>
    </row>
    <row r="1106" spans="4:4" x14ac:dyDescent="0.25">
      <c r="D1106" s="12"/>
    </row>
    <row r="1107" spans="4:4" x14ac:dyDescent="0.25">
      <c r="D1107" s="12"/>
    </row>
    <row r="1108" spans="4:4" x14ac:dyDescent="0.25">
      <c r="D1108" s="12"/>
    </row>
    <row r="1109" spans="4:4" x14ac:dyDescent="0.25">
      <c r="D1109" s="12"/>
    </row>
    <row r="1110" spans="4:4" x14ac:dyDescent="0.25">
      <c r="D1110" s="12"/>
    </row>
    <row r="1111" spans="4:4" x14ac:dyDescent="0.25">
      <c r="D1111" s="12"/>
    </row>
    <row r="1112" spans="4:4" x14ac:dyDescent="0.25">
      <c r="D1112" s="12"/>
    </row>
    <row r="1113" spans="4:4" x14ac:dyDescent="0.25">
      <c r="D1113" s="12"/>
    </row>
    <row r="1114" spans="4:4" x14ac:dyDescent="0.25">
      <c r="D1114" s="12"/>
    </row>
    <row r="1115" spans="4:4" x14ac:dyDescent="0.25">
      <c r="D1115" s="12"/>
    </row>
    <row r="1116" spans="4:4" x14ac:dyDescent="0.25">
      <c r="D1116" s="12"/>
    </row>
    <row r="1117" spans="4:4" x14ac:dyDescent="0.25">
      <c r="D1117" s="12"/>
    </row>
    <row r="1118" spans="4:4" x14ac:dyDescent="0.25">
      <c r="D1118" s="12"/>
    </row>
    <row r="1119" spans="4:4" x14ac:dyDescent="0.25">
      <c r="D1119" s="12"/>
    </row>
    <row r="1120" spans="4:4" x14ac:dyDescent="0.25">
      <c r="D1120" s="12"/>
    </row>
    <row r="1121" spans="4:4" x14ac:dyDescent="0.25">
      <c r="D1121" s="12"/>
    </row>
    <row r="1122" spans="4:4" x14ac:dyDescent="0.25">
      <c r="D1122" s="12"/>
    </row>
    <row r="1123" spans="4:4" x14ac:dyDescent="0.25">
      <c r="D1123" s="12"/>
    </row>
    <row r="1124" spans="4:4" x14ac:dyDescent="0.25">
      <c r="D1124" s="12"/>
    </row>
    <row r="1125" spans="4:4" x14ac:dyDescent="0.25">
      <c r="D1125" s="12"/>
    </row>
    <row r="1126" spans="4:4" x14ac:dyDescent="0.25">
      <c r="D1126" s="12"/>
    </row>
    <row r="1127" spans="4:4" x14ac:dyDescent="0.25">
      <c r="D1127" s="12"/>
    </row>
    <row r="1128" spans="4:4" x14ac:dyDescent="0.25">
      <c r="D1128" s="12"/>
    </row>
    <row r="1129" spans="4:4" x14ac:dyDescent="0.25">
      <c r="D1129" s="12"/>
    </row>
    <row r="1130" spans="4:4" x14ac:dyDescent="0.25">
      <c r="D1130" s="12"/>
    </row>
    <row r="1131" spans="4:4" x14ac:dyDescent="0.25">
      <c r="D1131" s="12"/>
    </row>
    <row r="1132" spans="4:4" x14ac:dyDescent="0.25">
      <c r="D1132" s="12"/>
    </row>
    <row r="1133" spans="4:4" x14ac:dyDescent="0.25">
      <c r="D1133" s="12"/>
    </row>
    <row r="1134" spans="4:4" x14ac:dyDescent="0.25">
      <c r="D1134" s="12"/>
    </row>
    <row r="1135" spans="4:4" x14ac:dyDescent="0.25">
      <c r="D1135" s="12"/>
    </row>
    <row r="1136" spans="4:4" x14ac:dyDescent="0.25">
      <c r="D1136" s="12"/>
    </row>
    <row r="1137" spans="4:4" x14ac:dyDescent="0.25">
      <c r="D1137" s="12"/>
    </row>
    <row r="1138" spans="4:4" x14ac:dyDescent="0.25">
      <c r="D1138" s="12"/>
    </row>
    <row r="1139" spans="4:4" x14ac:dyDescent="0.25">
      <c r="D1139" s="12"/>
    </row>
    <row r="1140" spans="4:4" x14ac:dyDescent="0.25">
      <c r="D1140" s="12"/>
    </row>
    <row r="1141" spans="4:4" x14ac:dyDescent="0.25">
      <c r="D1141" s="12"/>
    </row>
    <row r="1142" spans="4:4" x14ac:dyDescent="0.25">
      <c r="D1142" s="12"/>
    </row>
    <row r="1143" spans="4:4" x14ac:dyDescent="0.25">
      <c r="D1143" s="12"/>
    </row>
    <row r="1144" spans="4:4" x14ac:dyDescent="0.25">
      <c r="D1144" s="12"/>
    </row>
    <row r="1145" spans="4:4" x14ac:dyDescent="0.25">
      <c r="D1145" s="12"/>
    </row>
    <row r="1146" spans="4:4" x14ac:dyDescent="0.25">
      <c r="D1146" s="12"/>
    </row>
    <row r="1147" spans="4:4" x14ac:dyDescent="0.25">
      <c r="D1147" s="12"/>
    </row>
    <row r="1148" spans="4:4" x14ac:dyDescent="0.25">
      <c r="D1148" s="12"/>
    </row>
    <row r="1149" spans="4:4" x14ac:dyDescent="0.25">
      <c r="D1149" s="12"/>
    </row>
    <row r="1150" spans="4:4" x14ac:dyDescent="0.25">
      <c r="D1150" s="12"/>
    </row>
    <row r="1151" spans="4:4" x14ac:dyDescent="0.25">
      <c r="D1151" s="12"/>
    </row>
    <row r="1152" spans="4:4" x14ac:dyDescent="0.25">
      <c r="D1152" s="12"/>
    </row>
    <row r="1153" spans="4:4" x14ac:dyDescent="0.25">
      <c r="D1153" s="12"/>
    </row>
    <row r="1154" spans="4:4" x14ac:dyDescent="0.25">
      <c r="D1154" s="12"/>
    </row>
    <row r="1155" spans="4:4" x14ac:dyDescent="0.25">
      <c r="D1155" s="12"/>
    </row>
    <row r="1156" spans="4:4" x14ac:dyDescent="0.25">
      <c r="D1156" s="12"/>
    </row>
    <row r="1157" spans="4:4" x14ac:dyDescent="0.25">
      <c r="D1157" s="12"/>
    </row>
    <row r="1158" spans="4:4" x14ac:dyDescent="0.25">
      <c r="D1158" s="12"/>
    </row>
    <row r="1159" spans="4:4" x14ac:dyDescent="0.25">
      <c r="D1159" s="12"/>
    </row>
    <row r="1160" spans="4:4" x14ac:dyDescent="0.25">
      <c r="D1160" s="12"/>
    </row>
    <row r="1161" spans="4:4" x14ac:dyDescent="0.25">
      <c r="D1161" s="12"/>
    </row>
    <row r="1162" spans="4:4" x14ac:dyDescent="0.25">
      <c r="D1162" s="12"/>
    </row>
    <row r="1163" spans="4:4" x14ac:dyDescent="0.25">
      <c r="D1163" s="12"/>
    </row>
    <row r="1164" spans="4:4" x14ac:dyDescent="0.25">
      <c r="D1164" s="12"/>
    </row>
    <row r="1165" spans="4:4" x14ac:dyDescent="0.25">
      <c r="D1165" s="12"/>
    </row>
    <row r="1166" spans="4:4" x14ac:dyDescent="0.25">
      <c r="D1166" s="12"/>
    </row>
    <row r="1167" spans="4:4" x14ac:dyDescent="0.25">
      <c r="D1167" s="12"/>
    </row>
    <row r="1168" spans="4:4" x14ac:dyDescent="0.25">
      <c r="D1168" s="12"/>
    </row>
    <row r="1169" spans="4:4" x14ac:dyDescent="0.25">
      <c r="D1169" s="12"/>
    </row>
    <row r="1170" spans="4:4" x14ac:dyDescent="0.25">
      <c r="D1170" s="12"/>
    </row>
    <row r="1171" spans="4:4" x14ac:dyDescent="0.25">
      <c r="D1171" s="12"/>
    </row>
    <row r="1172" spans="4:4" x14ac:dyDescent="0.25">
      <c r="D1172" s="12"/>
    </row>
    <row r="1173" spans="4:4" x14ac:dyDescent="0.25">
      <c r="D1173" s="12"/>
    </row>
    <row r="1174" spans="4:4" x14ac:dyDescent="0.25">
      <c r="D1174" s="12"/>
    </row>
    <row r="1175" spans="4:4" x14ac:dyDescent="0.25">
      <c r="D1175" s="12"/>
    </row>
    <row r="1176" spans="4:4" x14ac:dyDescent="0.25">
      <c r="D1176" s="12"/>
    </row>
    <row r="1177" spans="4:4" x14ac:dyDescent="0.25">
      <c r="D1177" s="12"/>
    </row>
    <row r="1178" spans="4:4" x14ac:dyDescent="0.25">
      <c r="D1178" s="12"/>
    </row>
    <row r="1179" spans="4:4" x14ac:dyDescent="0.25">
      <c r="D1179" s="12"/>
    </row>
    <row r="1180" spans="4:4" x14ac:dyDescent="0.25">
      <c r="D1180" s="12"/>
    </row>
    <row r="1181" spans="4:4" x14ac:dyDescent="0.25">
      <c r="D1181" s="12"/>
    </row>
    <row r="1182" spans="4:4" x14ac:dyDescent="0.25">
      <c r="D1182" s="12"/>
    </row>
    <row r="1183" spans="4:4" x14ac:dyDescent="0.25">
      <c r="D1183" s="12"/>
    </row>
    <row r="1184" spans="4:4" x14ac:dyDescent="0.25">
      <c r="D1184" s="12"/>
    </row>
    <row r="1185" spans="4:4" x14ac:dyDescent="0.25">
      <c r="D1185" s="12"/>
    </row>
    <row r="1186" spans="4:4" x14ac:dyDescent="0.25">
      <c r="D1186" s="12"/>
    </row>
    <row r="1187" spans="4:4" x14ac:dyDescent="0.25">
      <c r="D1187" s="12"/>
    </row>
    <row r="1188" spans="4:4" x14ac:dyDescent="0.25">
      <c r="D1188" s="12"/>
    </row>
    <row r="1189" spans="4:4" x14ac:dyDescent="0.25">
      <c r="D1189" s="12"/>
    </row>
    <row r="1190" spans="4:4" x14ac:dyDescent="0.25">
      <c r="D1190" s="12"/>
    </row>
    <row r="1191" spans="4:4" x14ac:dyDescent="0.25">
      <c r="D1191" s="12"/>
    </row>
    <row r="1192" spans="4:4" x14ac:dyDescent="0.25">
      <c r="D1192" s="12"/>
    </row>
    <row r="1193" spans="4:4" x14ac:dyDescent="0.25">
      <c r="D1193" s="12"/>
    </row>
    <row r="1194" spans="4:4" x14ac:dyDescent="0.25">
      <c r="D1194" s="12"/>
    </row>
    <row r="1195" spans="4:4" x14ac:dyDescent="0.25">
      <c r="D1195" s="12"/>
    </row>
    <row r="1196" spans="4:4" x14ac:dyDescent="0.25">
      <c r="D1196" s="12"/>
    </row>
    <row r="1197" spans="4:4" x14ac:dyDescent="0.25">
      <c r="D1197" s="12"/>
    </row>
    <row r="1198" spans="4:4" x14ac:dyDescent="0.25">
      <c r="D1198" s="12"/>
    </row>
    <row r="1199" spans="4:4" x14ac:dyDescent="0.25">
      <c r="D1199" s="12"/>
    </row>
    <row r="1200" spans="4:4" x14ac:dyDescent="0.25">
      <c r="D1200" s="12"/>
    </row>
    <row r="1201" spans="4:4" x14ac:dyDescent="0.25">
      <c r="D1201" s="12"/>
    </row>
    <row r="1202" spans="4:4" x14ac:dyDescent="0.25">
      <c r="D1202" s="12"/>
    </row>
    <row r="1203" spans="4:4" x14ac:dyDescent="0.25">
      <c r="D1203" s="12"/>
    </row>
    <row r="1204" spans="4:4" x14ac:dyDescent="0.25">
      <c r="D1204" s="12"/>
    </row>
    <row r="1205" spans="4:4" x14ac:dyDescent="0.25">
      <c r="D1205" s="12"/>
    </row>
    <row r="1206" spans="4:4" x14ac:dyDescent="0.25">
      <c r="D1206" s="12"/>
    </row>
    <row r="1207" spans="4:4" x14ac:dyDescent="0.25">
      <c r="D1207" s="12"/>
    </row>
    <row r="1208" spans="4:4" x14ac:dyDescent="0.25">
      <c r="D1208" s="12"/>
    </row>
    <row r="1209" spans="4:4" x14ac:dyDescent="0.25">
      <c r="D1209" s="12"/>
    </row>
    <row r="1210" spans="4:4" x14ac:dyDescent="0.25">
      <c r="D1210" s="12"/>
    </row>
    <row r="1211" spans="4:4" x14ac:dyDescent="0.25">
      <c r="D1211" s="12"/>
    </row>
    <row r="1212" spans="4:4" x14ac:dyDescent="0.25">
      <c r="D1212" s="12"/>
    </row>
    <row r="1213" spans="4:4" x14ac:dyDescent="0.25">
      <c r="D1213" s="12"/>
    </row>
    <row r="1214" spans="4:4" x14ac:dyDescent="0.25">
      <c r="D1214" s="12"/>
    </row>
    <row r="1215" spans="4:4" x14ac:dyDescent="0.25">
      <c r="D1215" s="12"/>
    </row>
    <row r="1216" spans="4:4" x14ac:dyDescent="0.25">
      <c r="D1216" s="12"/>
    </row>
    <row r="1217" spans="4:4" x14ac:dyDescent="0.25">
      <c r="D1217" s="12"/>
    </row>
    <row r="1218" spans="4:4" x14ac:dyDescent="0.25">
      <c r="D1218" s="12"/>
    </row>
    <row r="1219" spans="4:4" x14ac:dyDescent="0.25">
      <c r="D1219" s="12"/>
    </row>
    <row r="1220" spans="4:4" x14ac:dyDescent="0.25">
      <c r="D1220" s="12"/>
    </row>
    <row r="1221" spans="4:4" x14ac:dyDescent="0.25">
      <c r="D1221" s="12"/>
    </row>
    <row r="1222" spans="4:4" x14ac:dyDescent="0.25">
      <c r="D1222" s="12"/>
    </row>
    <row r="1223" spans="4:4" x14ac:dyDescent="0.25">
      <c r="D1223" s="12"/>
    </row>
    <row r="1224" spans="4:4" x14ac:dyDescent="0.25">
      <c r="D1224" s="12"/>
    </row>
    <row r="1225" spans="4:4" x14ac:dyDescent="0.25">
      <c r="D1225" s="12"/>
    </row>
    <row r="1226" spans="4:4" x14ac:dyDescent="0.25">
      <c r="D1226" s="12"/>
    </row>
    <row r="1227" spans="4:4" x14ac:dyDescent="0.25">
      <c r="D1227" s="12"/>
    </row>
    <row r="1228" spans="4:4" x14ac:dyDescent="0.25">
      <c r="D1228" s="12"/>
    </row>
    <row r="1229" spans="4:4" x14ac:dyDescent="0.25">
      <c r="D1229" s="12"/>
    </row>
    <row r="1230" spans="4:4" x14ac:dyDescent="0.25">
      <c r="D1230" s="12"/>
    </row>
    <row r="1231" spans="4:4" x14ac:dyDescent="0.25">
      <c r="D1231" s="12"/>
    </row>
    <row r="1232" spans="4:4" x14ac:dyDescent="0.25">
      <c r="D1232" s="12"/>
    </row>
    <row r="1233" spans="4:4" x14ac:dyDescent="0.25">
      <c r="D1233" s="12"/>
    </row>
    <row r="1234" spans="4:4" x14ac:dyDescent="0.25">
      <c r="D1234" s="12"/>
    </row>
    <row r="1235" spans="4:4" x14ac:dyDescent="0.25">
      <c r="D1235" s="12"/>
    </row>
    <row r="1236" spans="4:4" x14ac:dyDescent="0.25">
      <c r="D1236" s="12"/>
    </row>
    <row r="1237" spans="4:4" x14ac:dyDescent="0.25">
      <c r="D1237" s="12"/>
    </row>
    <row r="1238" spans="4:4" x14ac:dyDescent="0.25">
      <c r="D1238" s="12"/>
    </row>
    <row r="1239" spans="4:4" x14ac:dyDescent="0.25">
      <c r="D1239" s="12"/>
    </row>
    <row r="1240" spans="4:4" x14ac:dyDescent="0.25">
      <c r="D1240" s="12"/>
    </row>
    <row r="1241" spans="4:4" x14ac:dyDescent="0.25">
      <c r="D1241" s="12"/>
    </row>
    <row r="1242" spans="4:4" x14ac:dyDescent="0.25">
      <c r="D1242" s="12"/>
    </row>
    <row r="1243" spans="4:4" x14ac:dyDescent="0.25">
      <c r="D1243" s="12"/>
    </row>
    <row r="1244" spans="4:4" x14ac:dyDescent="0.25">
      <c r="D1244" s="12"/>
    </row>
    <row r="1245" spans="4:4" x14ac:dyDescent="0.25">
      <c r="D1245" s="12"/>
    </row>
    <row r="1246" spans="4:4" x14ac:dyDescent="0.25">
      <c r="D1246" s="12"/>
    </row>
    <row r="1247" spans="4:4" x14ac:dyDescent="0.25">
      <c r="D1247" s="12"/>
    </row>
    <row r="1248" spans="4:4" x14ac:dyDescent="0.25">
      <c r="D1248" s="12"/>
    </row>
    <row r="1249" spans="4:4" x14ac:dyDescent="0.25">
      <c r="D1249" s="12"/>
    </row>
    <row r="1250" spans="4:4" x14ac:dyDescent="0.25">
      <c r="D1250" s="12"/>
    </row>
    <row r="1251" spans="4:4" x14ac:dyDescent="0.25">
      <c r="D1251" s="12"/>
    </row>
    <row r="1252" spans="4:4" x14ac:dyDescent="0.25">
      <c r="D1252" s="12"/>
    </row>
    <row r="1253" spans="4:4" x14ac:dyDescent="0.25">
      <c r="D1253" s="12"/>
    </row>
    <row r="1254" spans="4:4" x14ac:dyDescent="0.25">
      <c r="D1254" s="12"/>
    </row>
    <row r="1255" spans="4:4" x14ac:dyDescent="0.25">
      <c r="D1255" s="12"/>
    </row>
    <row r="1256" spans="4:4" x14ac:dyDescent="0.25">
      <c r="D1256" s="12"/>
    </row>
    <row r="1257" spans="4:4" x14ac:dyDescent="0.25">
      <c r="D1257" s="12"/>
    </row>
    <row r="1258" spans="4:4" x14ac:dyDescent="0.25">
      <c r="D1258" s="12"/>
    </row>
    <row r="1259" spans="4:4" x14ac:dyDescent="0.25">
      <c r="D1259" s="12"/>
    </row>
    <row r="1260" spans="4:4" x14ac:dyDescent="0.25">
      <c r="D1260" s="12"/>
    </row>
    <row r="1261" spans="4:4" x14ac:dyDescent="0.25">
      <c r="D1261" s="12"/>
    </row>
    <row r="1262" spans="4:4" x14ac:dyDescent="0.25">
      <c r="D1262" s="12"/>
    </row>
    <row r="1263" spans="4:4" x14ac:dyDescent="0.25">
      <c r="D1263" s="12"/>
    </row>
    <row r="1264" spans="4:4" x14ac:dyDescent="0.25">
      <c r="D1264" s="12"/>
    </row>
    <row r="1265" spans="4:4" x14ac:dyDescent="0.25">
      <c r="D1265" s="12"/>
    </row>
    <row r="1266" spans="4:4" x14ac:dyDescent="0.25">
      <c r="D1266" s="12"/>
    </row>
    <row r="1267" spans="4:4" x14ac:dyDescent="0.25">
      <c r="D1267" s="12"/>
    </row>
    <row r="1268" spans="4:4" x14ac:dyDescent="0.25">
      <c r="D1268" s="12"/>
    </row>
    <row r="1269" spans="4:4" x14ac:dyDescent="0.25">
      <c r="D1269" s="12"/>
    </row>
    <row r="1270" spans="4:4" x14ac:dyDescent="0.25">
      <c r="D1270" s="12"/>
    </row>
    <row r="1271" spans="4:4" x14ac:dyDescent="0.25">
      <c r="D1271" s="12"/>
    </row>
    <row r="1272" spans="4:4" x14ac:dyDescent="0.25">
      <c r="D1272" s="12"/>
    </row>
    <row r="1273" spans="4:4" x14ac:dyDescent="0.25">
      <c r="D1273" s="12"/>
    </row>
    <row r="1274" spans="4:4" x14ac:dyDescent="0.25">
      <c r="D1274" s="12"/>
    </row>
    <row r="1275" spans="4:4" x14ac:dyDescent="0.25">
      <c r="D1275" s="12"/>
    </row>
    <row r="1276" spans="4:4" x14ac:dyDescent="0.25">
      <c r="D1276" s="12"/>
    </row>
    <row r="1277" spans="4:4" x14ac:dyDescent="0.25">
      <c r="D1277" s="12"/>
    </row>
    <row r="1278" spans="4:4" x14ac:dyDescent="0.25">
      <c r="D1278" s="12"/>
    </row>
    <row r="1279" spans="4:4" x14ac:dyDescent="0.25">
      <c r="D1279" s="12"/>
    </row>
    <row r="1280" spans="4:4" x14ac:dyDescent="0.25">
      <c r="D1280" s="12"/>
    </row>
    <row r="1281" spans="4:4" x14ac:dyDescent="0.25">
      <c r="D1281" s="12"/>
    </row>
    <row r="1282" spans="4:4" x14ac:dyDescent="0.25">
      <c r="D1282" s="12"/>
    </row>
    <row r="1283" spans="4:4" x14ac:dyDescent="0.25">
      <c r="D1283" s="12"/>
    </row>
    <row r="1284" spans="4:4" x14ac:dyDescent="0.25">
      <c r="D1284" s="12"/>
    </row>
    <row r="1285" spans="4:4" x14ac:dyDescent="0.25">
      <c r="D1285" s="12"/>
    </row>
    <row r="1286" spans="4:4" x14ac:dyDescent="0.25">
      <c r="D1286" s="12"/>
    </row>
    <row r="1287" spans="4:4" x14ac:dyDescent="0.25">
      <c r="D1287" s="12"/>
    </row>
    <row r="1288" spans="4:4" x14ac:dyDescent="0.25">
      <c r="D1288" s="12"/>
    </row>
    <row r="1289" spans="4:4" x14ac:dyDescent="0.25">
      <c r="D1289" s="12"/>
    </row>
    <row r="1290" spans="4:4" x14ac:dyDescent="0.25">
      <c r="D1290" s="12"/>
    </row>
    <row r="1291" spans="4:4" x14ac:dyDescent="0.25">
      <c r="D1291" s="12"/>
    </row>
    <row r="1292" spans="4:4" x14ac:dyDescent="0.25">
      <c r="D1292" s="12"/>
    </row>
    <row r="1293" spans="4:4" x14ac:dyDescent="0.25">
      <c r="D1293" s="12"/>
    </row>
    <row r="1294" spans="4:4" x14ac:dyDescent="0.25">
      <c r="D1294" s="12"/>
    </row>
    <row r="1295" spans="4:4" x14ac:dyDescent="0.25">
      <c r="D1295" s="12"/>
    </row>
    <row r="1296" spans="4:4" x14ac:dyDescent="0.25">
      <c r="D1296" s="12"/>
    </row>
    <row r="1297" spans="4:4" x14ac:dyDescent="0.25">
      <c r="D1297" s="12"/>
    </row>
    <row r="1298" spans="4:4" x14ac:dyDescent="0.25">
      <c r="D1298" s="12"/>
    </row>
    <row r="1299" spans="4:4" x14ac:dyDescent="0.25">
      <c r="D1299" s="12"/>
    </row>
    <row r="1300" spans="4:4" x14ac:dyDescent="0.25">
      <c r="D1300" s="12"/>
    </row>
    <row r="1301" spans="4:4" x14ac:dyDescent="0.25">
      <c r="D1301" s="12"/>
    </row>
    <row r="1302" spans="4:4" x14ac:dyDescent="0.25">
      <c r="D1302" s="12"/>
    </row>
    <row r="1303" spans="4:4" x14ac:dyDescent="0.25">
      <c r="D1303" s="12"/>
    </row>
    <row r="1304" spans="4:4" x14ac:dyDescent="0.25">
      <c r="D1304" s="12"/>
    </row>
    <row r="1305" spans="4:4" x14ac:dyDescent="0.25">
      <c r="D1305" s="12"/>
    </row>
    <row r="1306" spans="4:4" x14ac:dyDescent="0.25">
      <c r="D1306" s="12"/>
    </row>
    <row r="1307" spans="4:4" x14ac:dyDescent="0.25">
      <c r="D1307" s="12"/>
    </row>
    <row r="1308" spans="4:4" x14ac:dyDescent="0.25">
      <c r="D1308" s="12"/>
    </row>
    <row r="1309" spans="4:4" x14ac:dyDescent="0.25">
      <c r="D1309" s="12"/>
    </row>
    <row r="1310" spans="4:4" x14ac:dyDescent="0.25">
      <c r="D1310" s="12"/>
    </row>
    <row r="1311" spans="4:4" x14ac:dyDescent="0.25">
      <c r="D1311" s="12"/>
    </row>
    <row r="1312" spans="4:4" x14ac:dyDescent="0.25">
      <c r="D1312" s="12"/>
    </row>
    <row r="1313" spans="4:4" x14ac:dyDescent="0.25">
      <c r="D1313" s="12"/>
    </row>
    <row r="1314" spans="4:4" x14ac:dyDescent="0.25">
      <c r="D1314" s="12"/>
    </row>
    <row r="1315" spans="4:4" x14ac:dyDescent="0.25">
      <c r="D1315" s="12"/>
    </row>
    <row r="1316" spans="4:4" x14ac:dyDescent="0.25">
      <c r="D1316" s="12"/>
    </row>
    <row r="1317" spans="4:4" x14ac:dyDescent="0.25">
      <c r="D1317" s="12"/>
    </row>
    <row r="1318" spans="4:4" x14ac:dyDescent="0.25">
      <c r="D1318" s="12"/>
    </row>
    <row r="1319" spans="4:4" x14ac:dyDescent="0.25">
      <c r="D1319" s="12"/>
    </row>
    <row r="1320" spans="4:4" x14ac:dyDescent="0.25">
      <c r="D1320" s="12"/>
    </row>
    <row r="1321" spans="4:4" x14ac:dyDescent="0.25">
      <c r="D1321" s="12"/>
    </row>
    <row r="1322" spans="4:4" x14ac:dyDescent="0.25">
      <c r="D1322" s="12"/>
    </row>
    <row r="1323" spans="4:4" x14ac:dyDescent="0.25">
      <c r="D1323" s="12"/>
    </row>
    <row r="1324" spans="4:4" x14ac:dyDescent="0.25">
      <c r="D1324" s="12"/>
    </row>
    <row r="1325" spans="4:4" x14ac:dyDescent="0.25">
      <c r="D1325" s="12"/>
    </row>
    <row r="1326" spans="4:4" x14ac:dyDescent="0.25">
      <c r="D1326" s="12"/>
    </row>
    <row r="1327" spans="4:4" x14ac:dyDescent="0.25">
      <c r="D1327" s="12"/>
    </row>
    <row r="1328" spans="4:4" x14ac:dyDescent="0.25">
      <c r="D1328" s="12"/>
    </row>
    <row r="1329" spans="4:4" x14ac:dyDescent="0.25">
      <c r="D1329" s="12"/>
    </row>
    <row r="1330" spans="4:4" x14ac:dyDescent="0.25">
      <c r="D1330" s="12"/>
    </row>
    <row r="1331" spans="4:4" x14ac:dyDescent="0.25">
      <c r="D1331" s="12"/>
    </row>
    <row r="1332" spans="4:4" x14ac:dyDescent="0.25">
      <c r="D1332" s="12"/>
    </row>
    <row r="1333" spans="4:4" x14ac:dyDescent="0.25">
      <c r="D1333" s="12"/>
    </row>
    <row r="1334" spans="4:4" x14ac:dyDescent="0.25">
      <c r="D1334" s="12"/>
    </row>
    <row r="1335" spans="4:4" x14ac:dyDescent="0.25">
      <c r="D1335" s="12"/>
    </row>
    <row r="1336" spans="4:4" x14ac:dyDescent="0.25">
      <c r="D1336" s="12"/>
    </row>
    <row r="1337" spans="4:4" x14ac:dyDescent="0.25">
      <c r="D1337" s="12"/>
    </row>
    <row r="1338" spans="4:4" x14ac:dyDescent="0.25">
      <c r="D1338" s="12"/>
    </row>
    <row r="1339" spans="4:4" x14ac:dyDescent="0.25">
      <c r="D1339" s="12"/>
    </row>
    <row r="1340" spans="4:4" x14ac:dyDescent="0.25">
      <c r="D1340" s="12"/>
    </row>
    <row r="1341" spans="4:4" x14ac:dyDescent="0.25">
      <c r="D1341" s="12"/>
    </row>
    <row r="1342" spans="4:4" x14ac:dyDescent="0.25">
      <c r="D1342" s="12"/>
    </row>
    <row r="1343" spans="4:4" x14ac:dyDescent="0.25">
      <c r="D1343" s="12"/>
    </row>
    <row r="1344" spans="4:4" x14ac:dyDescent="0.25">
      <c r="D1344" s="12"/>
    </row>
    <row r="1345" spans="4:4" x14ac:dyDescent="0.25">
      <c r="D1345" s="12"/>
    </row>
    <row r="1346" spans="4:4" x14ac:dyDescent="0.25">
      <c r="D1346" s="12"/>
    </row>
    <row r="1347" spans="4:4" x14ac:dyDescent="0.25">
      <c r="D1347" s="12"/>
    </row>
    <row r="1348" spans="4:4" x14ac:dyDescent="0.25">
      <c r="D1348" s="12"/>
    </row>
    <row r="1349" spans="4:4" x14ac:dyDescent="0.25">
      <c r="D1349" s="12"/>
    </row>
    <row r="1350" spans="4:4" x14ac:dyDescent="0.25">
      <c r="D1350" s="12"/>
    </row>
    <row r="1351" spans="4:4" x14ac:dyDescent="0.25">
      <c r="D1351" s="12"/>
    </row>
    <row r="1352" spans="4:4" x14ac:dyDescent="0.25">
      <c r="D1352" s="12"/>
    </row>
    <row r="1353" spans="4:4" x14ac:dyDescent="0.25">
      <c r="D1353" s="12"/>
    </row>
    <row r="1354" spans="4:4" x14ac:dyDescent="0.25">
      <c r="D1354" s="12"/>
    </row>
    <row r="1355" spans="4:4" x14ac:dyDescent="0.25">
      <c r="D1355" s="12"/>
    </row>
    <row r="1356" spans="4:4" x14ac:dyDescent="0.25">
      <c r="D1356" s="12"/>
    </row>
    <row r="1357" spans="4:4" x14ac:dyDescent="0.25">
      <c r="D1357" s="12"/>
    </row>
    <row r="1358" spans="4:4" x14ac:dyDescent="0.25">
      <c r="D1358" s="12"/>
    </row>
    <row r="1359" spans="4:4" x14ac:dyDescent="0.25">
      <c r="D1359" s="12"/>
    </row>
    <row r="1360" spans="4:4" x14ac:dyDescent="0.25">
      <c r="D1360" s="12"/>
    </row>
  </sheetData>
  <dataValidations count="2">
    <dataValidation type="list" allowBlank="1" showInputMessage="1" showErrorMessage="1" sqref="B2:B561" xr:uid="{56155283-5929-472F-B00A-69AB5B108D96}">
      <formula1>ID_CLIENTES</formula1>
    </dataValidation>
    <dataValidation type="list" allowBlank="1" showInputMessage="1" showErrorMessage="1" sqref="C2:C561" xr:uid="{E219610B-C2CF-4E80-B0B5-449BE4E2BBA0}">
      <formula1>ID_PRODUCTOS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2"/>
  <sheetViews>
    <sheetView workbookViewId="0">
      <selection sqref="A1:E12"/>
    </sheetView>
  </sheetViews>
  <sheetFormatPr baseColWidth="10" defaultRowHeight="15" x14ac:dyDescent="0.25"/>
  <cols>
    <col min="1" max="1" width="13.85546875" customWidth="1"/>
    <col min="2" max="2" width="22.42578125" customWidth="1"/>
    <col min="3" max="3" width="11.140625" customWidth="1"/>
    <col min="4" max="4" width="13.140625" customWidth="1"/>
    <col min="5" max="5" width="15.85546875" bestFit="1" customWidth="1"/>
  </cols>
  <sheetData>
    <row r="1" spans="1:5" x14ac:dyDescent="0.25">
      <c r="A1" s="13" t="s">
        <v>63</v>
      </c>
      <c r="B1" s="1" t="s">
        <v>1</v>
      </c>
      <c r="C1" s="8" t="s">
        <v>8</v>
      </c>
      <c r="D1" s="1" t="s">
        <v>9</v>
      </c>
      <c r="E1" s="9" t="s">
        <v>47</v>
      </c>
    </row>
    <row r="2" spans="1:5" x14ac:dyDescent="0.25">
      <c r="A2" t="s">
        <v>52</v>
      </c>
      <c r="B2" t="s">
        <v>10</v>
      </c>
      <c r="C2" t="s">
        <v>11</v>
      </c>
      <c r="D2" t="s">
        <v>12</v>
      </c>
      <c r="E2" s="3" t="str">
        <f>VLOOKUP(tbl_CLIENTES[[#This Row],[id_PAIS]],tbl_PAISES[#Data],2,0)</f>
        <v>Dist 2</v>
      </c>
    </row>
    <row r="3" spans="1:5" x14ac:dyDescent="0.25">
      <c r="A3" t="s">
        <v>51</v>
      </c>
      <c r="B3" t="s">
        <v>13</v>
      </c>
      <c r="C3" t="s">
        <v>14</v>
      </c>
      <c r="D3" t="s">
        <v>15</v>
      </c>
      <c r="E3" s="4" t="str">
        <f>VLOOKUP(tbl_CLIENTES[[#This Row],[id_PAIS]],tbl_PAISES[#Data],2,0)</f>
        <v>Dist 1</v>
      </c>
    </row>
    <row r="4" spans="1:5" x14ac:dyDescent="0.25">
      <c r="A4" t="s">
        <v>54</v>
      </c>
      <c r="B4" t="s">
        <v>16</v>
      </c>
      <c r="C4" t="s">
        <v>17</v>
      </c>
      <c r="D4" t="s">
        <v>18</v>
      </c>
      <c r="E4" s="3" t="str">
        <f>VLOOKUP(tbl_CLIENTES[[#This Row],[id_PAIS]],tbl_PAISES[#Data],2,0)</f>
        <v>Dist 1</v>
      </c>
    </row>
    <row r="5" spans="1:5" x14ac:dyDescent="0.25">
      <c r="A5" t="s">
        <v>55</v>
      </c>
      <c r="B5" t="s">
        <v>19</v>
      </c>
      <c r="C5" t="s">
        <v>20</v>
      </c>
      <c r="D5" t="s">
        <v>21</v>
      </c>
      <c r="E5" s="4" t="str">
        <f>VLOOKUP(tbl_CLIENTES[[#This Row],[id_PAIS]],tbl_PAISES[#Data],2,0)</f>
        <v>Dist 1</v>
      </c>
    </row>
    <row r="6" spans="1:5" x14ac:dyDescent="0.25">
      <c r="A6" t="s">
        <v>53</v>
      </c>
      <c r="B6" t="s">
        <v>22</v>
      </c>
      <c r="C6" t="s">
        <v>23</v>
      </c>
      <c r="D6" t="s">
        <v>24</v>
      </c>
      <c r="E6" s="3" t="str">
        <f>VLOOKUP(tbl_CLIENTES[[#This Row],[id_PAIS]],tbl_PAISES[#Data],2,0)</f>
        <v>Dist 2</v>
      </c>
    </row>
    <row r="7" spans="1:5" x14ac:dyDescent="0.25">
      <c r="A7" t="s">
        <v>56</v>
      </c>
      <c r="B7" t="s">
        <v>25</v>
      </c>
      <c r="C7" t="s">
        <v>26</v>
      </c>
      <c r="D7" t="s">
        <v>27</v>
      </c>
      <c r="E7" s="4" t="str">
        <f>VLOOKUP(tbl_CLIENTES[[#This Row],[id_PAIS]],tbl_PAISES[#Data],2,0)</f>
        <v>Dist 2</v>
      </c>
    </row>
    <row r="8" spans="1:5" x14ac:dyDescent="0.25">
      <c r="A8" t="s">
        <v>57</v>
      </c>
      <c r="B8" t="s">
        <v>28</v>
      </c>
      <c r="C8" t="s">
        <v>14</v>
      </c>
      <c r="D8" t="s">
        <v>15</v>
      </c>
      <c r="E8" s="3" t="str">
        <f>VLOOKUP(tbl_CLIENTES[[#This Row],[id_PAIS]],tbl_PAISES[#Data],2,0)</f>
        <v>Dist 1</v>
      </c>
    </row>
    <row r="9" spans="1:5" x14ac:dyDescent="0.25">
      <c r="A9" t="s">
        <v>58</v>
      </c>
      <c r="B9" t="s">
        <v>29</v>
      </c>
      <c r="C9" t="s">
        <v>11</v>
      </c>
      <c r="D9" t="s">
        <v>30</v>
      </c>
      <c r="E9" s="4" t="str">
        <f>VLOOKUP(tbl_CLIENTES[[#This Row],[id_PAIS]],tbl_PAISES[#Data],2,0)</f>
        <v>Dist 2</v>
      </c>
    </row>
    <row r="10" spans="1:5" x14ac:dyDescent="0.25">
      <c r="A10" t="s">
        <v>59</v>
      </c>
      <c r="B10" t="s">
        <v>31</v>
      </c>
      <c r="C10" t="s">
        <v>26</v>
      </c>
      <c r="D10" t="s">
        <v>27</v>
      </c>
      <c r="E10" s="3" t="str">
        <f>VLOOKUP(tbl_CLIENTES[[#This Row],[id_PAIS]],tbl_PAISES[#Data],2,0)</f>
        <v>Dist 2</v>
      </c>
    </row>
    <row r="11" spans="1:5" x14ac:dyDescent="0.25">
      <c r="A11" t="s">
        <v>60</v>
      </c>
      <c r="B11" t="s">
        <v>32</v>
      </c>
      <c r="C11" t="s">
        <v>17</v>
      </c>
      <c r="D11" t="s">
        <v>18</v>
      </c>
      <c r="E11" s="4" t="str">
        <f>VLOOKUP(tbl_CLIENTES[[#This Row],[id_PAIS]],tbl_PAISES[#Data],2,0)</f>
        <v>Dist 1</v>
      </c>
    </row>
    <row r="12" spans="1:5" x14ac:dyDescent="0.25">
      <c r="A12" t="s">
        <v>61</v>
      </c>
      <c r="B12" t="s">
        <v>33</v>
      </c>
      <c r="C12" t="s">
        <v>11</v>
      </c>
      <c r="D12" t="s">
        <v>12</v>
      </c>
      <c r="E12" s="3" t="str">
        <f>VLOOKUP(tbl_CLIENTES[[#This Row],[id_PAIS]],tbl_PAISES[#Data],2,0)</f>
        <v>Dist 2</v>
      </c>
    </row>
  </sheetData>
  <dataValidations count="1">
    <dataValidation type="list" allowBlank="1" showInputMessage="1" showErrorMessage="1" sqref="C2:C12" xr:uid="{7AC3A0B0-3365-4397-A0A5-DB7755F9544F}">
      <formula1>ID_PAIS</formula1>
    </dataValidation>
  </dataValidations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9"/>
  <sheetViews>
    <sheetView workbookViewId="0">
      <selection activeCell="A2" sqref="A2:C9"/>
    </sheetView>
  </sheetViews>
  <sheetFormatPr baseColWidth="10" defaultRowHeight="15" x14ac:dyDescent="0.25"/>
  <cols>
    <col min="1" max="1" width="17" customWidth="1"/>
    <col min="2" max="2" width="21.85546875" customWidth="1"/>
    <col min="3" max="3" width="16.5703125" customWidth="1"/>
  </cols>
  <sheetData>
    <row r="1" spans="1:3" x14ac:dyDescent="0.25">
      <c r="A1" s="2" t="s">
        <v>62</v>
      </c>
      <c r="B1" s="2" t="s">
        <v>2</v>
      </c>
      <c r="C1" s="2" t="s">
        <v>35</v>
      </c>
    </row>
    <row r="2" spans="1:3" x14ac:dyDescent="0.25">
      <c r="A2" t="s">
        <v>3</v>
      </c>
      <c r="B2" t="s">
        <v>36</v>
      </c>
      <c r="C2" s="7">
        <v>750</v>
      </c>
    </row>
    <row r="3" spans="1:3" x14ac:dyDescent="0.25">
      <c r="A3" t="s">
        <v>4</v>
      </c>
      <c r="B3" t="s">
        <v>41</v>
      </c>
      <c r="C3" s="7">
        <v>980</v>
      </c>
    </row>
    <row r="4" spans="1:3" x14ac:dyDescent="0.25">
      <c r="A4" t="s">
        <v>44</v>
      </c>
      <c r="B4" t="s">
        <v>37</v>
      </c>
      <c r="C4" s="7">
        <v>670</v>
      </c>
    </row>
    <row r="5" spans="1:3" x14ac:dyDescent="0.25">
      <c r="A5" t="s">
        <v>5</v>
      </c>
      <c r="B5" t="s">
        <v>38</v>
      </c>
      <c r="C5" s="7">
        <v>760</v>
      </c>
    </row>
    <row r="6" spans="1:3" x14ac:dyDescent="0.25">
      <c r="A6" t="s">
        <v>6</v>
      </c>
      <c r="B6" t="s">
        <v>42</v>
      </c>
      <c r="C6" s="7">
        <v>840</v>
      </c>
    </row>
    <row r="7" spans="1:3" x14ac:dyDescent="0.25">
      <c r="A7" t="s">
        <v>7</v>
      </c>
      <c r="B7" t="s">
        <v>39</v>
      </c>
      <c r="C7" s="7">
        <v>760</v>
      </c>
    </row>
    <row r="8" spans="1:3" x14ac:dyDescent="0.25">
      <c r="A8" t="s">
        <v>45</v>
      </c>
      <c r="B8" t="s">
        <v>40</v>
      </c>
      <c r="C8" s="7">
        <v>870</v>
      </c>
    </row>
    <row r="9" spans="1:3" x14ac:dyDescent="0.25">
      <c r="A9" t="s">
        <v>46</v>
      </c>
      <c r="B9" t="s">
        <v>43</v>
      </c>
      <c r="C9" s="7">
        <v>680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7"/>
  <sheetViews>
    <sheetView zoomScale="145" zoomScaleNormal="145" workbookViewId="0">
      <selection sqref="A1:B7"/>
    </sheetView>
  </sheetViews>
  <sheetFormatPr baseColWidth="10" defaultRowHeight="15" x14ac:dyDescent="0.25"/>
  <cols>
    <col min="1" max="1" width="14.42578125" customWidth="1"/>
    <col min="2" max="2" width="27.28515625" customWidth="1"/>
  </cols>
  <sheetData>
    <row r="1" spans="1:2" x14ac:dyDescent="0.25">
      <c r="A1" s="9" t="s">
        <v>34</v>
      </c>
      <c r="B1" s="9" t="s">
        <v>47</v>
      </c>
    </row>
    <row r="2" spans="1:2" x14ac:dyDescent="0.25">
      <c r="A2" s="5" t="s">
        <v>81</v>
      </c>
      <c r="B2" s="6" t="s">
        <v>48</v>
      </c>
    </row>
    <row r="3" spans="1:2" x14ac:dyDescent="0.25">
      <c r="A3" s="5" t="s">
        <v>82</v>
      </c>
      <c r="B3" s="6" t="s">
        <v>48</v>
      </c>
    </row>
    <row r="4" spans="1:2" x14ac:dyDescent="0.25">
      <c r="A4" s="5" t="s">
        <v>83</v>
      </c>
      <c r="B4" s="6" t="s">
        <v>48</v>
      </c>
    </row>
    <row r="5" spans="1:2" x14ac:dyDescent="0.25">
      <c r="A5" s="5" t="s">
        <v>84</v>
      </c>
      <c r="B5" s="6" t="s">
        <v>49</v>
      </c>
    </row>
    <row r="6" spans="1:2" x14ac:dyDescent="0.25">
      <c r="A6" s="5" t="s">
        <v>85</v>
      </c>
      <c r="B6" s="6" t="s">
        <v>49</v>
      </c>
    </row>
    <row r="7" spans="1:2" x14ac:dyDescent="0.25">
      <c r="A7" s="5" t="s">
        <v>86</v>
      </c>
      <c r="B7" s="6" t="s">
        <v>49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070B-FB70-4068-B067-D93A8ADBA370}">
  <sheetPr>
    <tabColor rgb="FFFF0000"/>
  </sheetPr>
  <dimension ref="A1:D13"/>
  <sheetViews>
    <sheetView workbookViewId="0">
      <selection activeCell="A2" sqref="A2"/>
    </sheetView>
  </sheetViews>
  <sheetFormatPr baseColWidth="10" defaultRowHeight="15" x14ac:dyDescent="0.25"/>
  <cols>
    <col min="1" max="1" width="15.28515625" bestFit="1" customWidth="1"/>
    <col min="4" max="4" width="14.7109375" customWidth="1"/>
  </cols>
  <sheetData>
    <row r="1" spans="1:4" x14ac:dyDescent="0.25">
      <c r="A1" s="21" t="s">
        <v>68</v>
      </c>
      <c r="B1" s="27" t="s">
        <v>8</v>
      </c>
      <c r="C1" s="27" t="s">
        <v>69</v>
      </c>
      <c r="D1" s="27" t="s">
        <v>67</v>
      </c>
    </row>
    <row r="2" spans="1:4" x14ac:dyDescent="0.25">
      <c r="A2" s="5" t="str">
        <f>tbl_DESCUENTOS[[#This Row],[id_PAIS]]&amp;tbl_DESCUENTOS[[#This Row],[id_AÑO]]</f>
        <v>Colombia2018</v>
      </c>
      <c r="B2" s="5" t="s">
        <v>14</v>
      </c>
      <c r="C2" s="6">
        <v>2018</v>
      </c>
      <c r="D2" s="20">
        <v>0.15</v>
      </c>
    </row>
    <row r="3" spans="1:4" x14ac:dyDescent="0.25">
      <c r="A3" s="5" t="str">
        <f>tbl_DESCUENTOS[[#This Row],[id_PAIS]]&amp;tbl_DESCUENTOS[[#This Row],[id_AÑO]]</f>
        <v>Perú2018</v>
      </c>
      <c r="B3" s="5" t="s">
        <v>17</v>
      </c>
      <c r="C3" s="6">
        <v>2018</v>
      </c>
      <c r="D3" s="20">
        <v>0.05</v>
      </c>
    </row>
    <row r="4" spans="1:4" x14ac:dyDescent="0.25">
      <c r="A4" s="5" t="str">
        <f>tbl_DESCUENTOS[[#This Row],[id_PAIS]]&amp;tbl_DESCUENTOS[[#This Row],[id_AÑO]]</f>
        <v>Ecuador2018</v>
      </c>
      <c r="B4" s="5" t="s">
        <v>20</v>
      </c>
      <c r="C4" s="6">
        <v>2018</v>
      </c>
      <c r="D4" s="20">
        <v>0.28000000000000003</v>
      </c>
    </row>
    <row r="5" spans="1:4" x14ac:dyDescent="0.25">
      <c r="A5" s="5" t="str">
        <f>tbl_DESCUENTOS[[#This Row],[id_PAIS]]&amp;tbl_DESCUENTOS[[#This Row],[id_AÑO]]</f>
        <v>Uruguay2018</v>
      </c>
      <c r="B5" s="5" t="s">
        <v>23</v>
      </c>
      <c r="C5" s="6">
        <v>2018</v>
      </c>
      <c r="D5" s="20">
        <v>0.02</v>
      </c>
    </row>
    <row r="6" spans="1:4" x14ac:dyDescent="0.25">
      <c r="A6" s="5" t="str">
        <f>tbl_DESCUENTOS[[#This Row],[id_PAIS]]&amp;tbl_DESCUENTOS[[#This Row],[id_AÑO]]</f>
        <v>Argentina2018</v>
      </c>
      <c r="B6" s="5" t="s">
        <v>26</v>
      </c>
      <c r="C6" s="6">
        <v>2018</v>
      </c>
      <c r="D6" s="20">
        <v>0.25</v>
      </c>
    </row>
    <row r="7" spans="1:4" x14ac:dyDescent="0.25">
      <c r="A7" s="5" t="str">
        <f>tbl_DESCUENTOS[[#This Row],[id_PAIS]]&amp;tbl_DESCUENTOS[[#This Row],[id_AÑO]]</f>
        <v>Chile2018</v>
      </c>
      <c r="B7" s="5" t="s">
        <v>11</v>
      </c>
      <c r="C7" s="6">
        <v>2018</v>
      </c>
      <c r="D7" s="20">
        <v>0.12</v>
      </c>
    </row>
    <row r="8" spans="1:4" x14ac:dyDescent="0.25">
      <c r="A8" s="5" t="str">
        <f>tbl_DESCUENTOS[[#This Row],[id_PAIS]]&amp;tbl_DESCUENTOS[[#This Row],[id_AÑO]]</f>
        <v>Colombia2019</v>
      </c>
      <c r="B8" s="22" t="s">
        <v>14</v>
      </c>
      <c r="C8" s="23">
        <v>2019</v>
      </c>
      <c r="D8" s="20">
        <v>0.05</v>
      </c>
    </row>
    <row r="9" spans="1:4" x14ac:dyDescent="0.25">
      <c r="A9" s="5" t="str">
        <f>tbl_DESCUENTOS[[#This Row],[id_PAIS]]&amp;tbl_DESCUENTOS[[#This Row],[id_AÑO]]</f>
        <v>Perú2019</v>
      </c>
      <c r="B9" s="22" t="s">
        <v>17</v>
      </c>
      <c r="C9" s="23">
        <v>2019</v>
      </c>
      <c r="D9" s="20">
        <v>0.15</v>
      </c>
    </row>
    <row r="10" spans="1:4" x14ac:dyDescent="0.25">
      <c r="A10" s="5" t="str">
        <f>tbl_DESCUENTOS[[#This Row],[id_PAIS]]&amp;tbl_DESCUENTOS[[#This Row],[id_AÑO]]</f>
        <v>Ecuador2019</v>
      </c>
      <c r="B10" s="22" t="s">
        <v>20</v>
      </c>
      <c r="C10" s="23">
        <v>2019</v>
      </c>
      <c r="D10" s="20">
        <v>0.28000000000000003</v>
      </c>
    </row>
    <row r="11" spans="1:4" x14ac:dyDescent="0.25">
      <c r="A11" s="5" t="str">
        <f>tbl_DESCUENTOS[[#This Row],[id_PAIS]]&amp;tbl_DESCUENTOS[[#This Row],[id_AÑO]]</f>
        <v>Uruguay2019</v>
      </c>
      <c r="B11" s="22" t="s">
        <v>23</v>
      </c>
      <c r="C11" s="23">
        <v>2019</v>
      </c>
      <c r="D11" s="20">
        <v>0.04</v>
      </c>
    </row>
    <row r="12" spans="1:4" x14ac:dyDescent="0.25">
      <c r="A12" s="5" t="str">
        <f>tbl_DESCUENTOS[[#This Row],[id_PAIS]]&amp;tbl_DESCUENTOS[[#This Row],[id_AÑO]]</f>
        <v>Argentina2019</v>
      </c>
      <c r="B12" s="22" t="s">
        <v>26</v>
      </c>
      <c r="C12" s="23">
        <v>2019</v>
      </c>
      <c r="D12" s="20">
        <v>0.38</v>
      </c>
    </row>
    <row r="13" spans="1:4" x14ac:dyDescent="0.25">
      <c r="A13" s="5" t="str">
        <f>tbl_DESCUENTOS[[#This Row],[id_PAIS]]&amp;tbl_DESCUENTOS[[#This Row],[id_AÑO]]</f>
        <v>Chile2019</v>
      </c>
      <c r="B13" s="24" t="s">
        <v>11</v>
      </c>
      <c r="C13" s="25">
        <v>2019</v>
      </c>
      <c r="D13" s="26">
        <v>0.26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t b l _ C L I E N T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 I D _ C L I E N T E S < / s t r i n g > < / k e y > < v a l u e > < i n t > 1 1 2 < / i n t > < / v a l u e > < / i t e m > < i t e m > < k e y > < s t r i n g > N O M B R E   D E L   C L I E N T E < / s t r i n g > < / k e y > < v a l u e > < i n t > 1 6 8 < / i n t > < / v a l u e > < / i t e m > < i t e m > < k e y > < s t r i n g > i d _ P A I S < / s t r i n g > < / k e y > < v a l u e > < i n t > 8 2 < / i n t > < / v a l u e > < / i t e m > < i t e m > < k e y > < s t r i n g > C I U D A D < / s t r i n g > < / k e y > < v a l u e > < i n t > 8 4 < / i n t > < / v a l u e > < / i t e m > < i t e m > < k e y > < s t r i n g > D I S T R I B U I D O R < / s t r i n g > < / k e y > < v a l u e > < i n t > 1 2 3 < / i n t > < / v a l u e > < / i t e m > < / C o l u m n W i d t h s > < C o l u m n D i s p l a y I n d e x > < i t e m > < k e y > < s t r i n g > I D _ C L I E N T E S < / s t r i n g > < / k e y > < v a l u e > < i n t > 0 < / i n t > < / v a l u e > < / i t e m > < i t e m > < k e y > < s t r i n g > N O M B R E   D E L   C L I E N T E < / s t r i n g > < / k e y > < v a l u e > < i n t > 1 < / i n t > < / v a l u e > < / i t e m > < i t e m > < k e y > < s t r i n g > i d _ P A I S < / s t r i n g > < / k e y > < v a l u e > < i n t > 2 < / i n t > < / v a l u e > < / i t e m > < i t e m > < k e y > < s t r i n g > C I U D A D < / s t r i n g > < / k e y > < v a l u e > < i n t > 3 < / i n t > < / v a l u e > < / i t e m > < i t e m > < k e y > < s t r i n g > D I S T R I B U I D O R 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 t b l _ C L I E N T E S 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 t b l _ C L I E N T E S 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 C o l u m n s \ I D _ C L I E N T E S 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 C o l u m n s \ C I U D A D 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 C o l u m n s \ D I S T R I B U I D O R 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 t b l _ D E S C U E N T O S 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 t b l _ D E S C U E N T O S 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 C o l u m n s \ I D _ P A I S _ A � O 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 C o l u m n s \ D E S C U E N T O 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 t b l _ P R O D U C T O S 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 t b l _ P R O D U C T O S 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 C o l u m n s \ I D _ P R O D U C T O S 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  ( $   U S D ) 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 t b l _ P A I S E S 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 t b l _ P A I S E S 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 C o l u m n s \ D I S T R I B U I D O R 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 T a b l a 5 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 C o l u m n s \ I D _ P E D I D O S 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 C o l u m n s \ i d _ P A I S _ A � O 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 C o l u m n s \ P O R C   D E S C U E N T O 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b l _ P A I S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 I D _ P A I S < / s t r i n g > < / k e y > < v a l u e > < i n t > 8 3 < / i n t > < / v a l u e > < / i t e m > < i t e m > < k e y > < s t r i n g > D I S T R I B U I D O R < / s t r i n g > < / k e y > < v a l u e > < i n t > 1 2 3 < / i n t > < / v a l u e > < / i t e m > < / C o l u m n W i d t h s > < C o l u m n D i s p l a y I n d e x > < i t e m > < k e y > < s t r i n g > I D _ P A I S < / s t r i n g > < / k e y > < v a l u e > < i n t > 0 < / i n t > < / v a l u e > < / i t e m > < i t e m > < k e y > < s t r i n g > D I S T R I B U I D O R 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b l _ P E D I D O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t b l _ P E D I D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 I D _ P E D I D O S < / s t r i n g > < / k e y > < v a l u e > < i n t > 1 1 0 < / i n t > < / v a l u e > < / i t e m > < i t e m > < k e y > < s t r i n g > i d _ C L I E N T E < / s t r i n g > < / k e y > < v a l u e > < i n t > 1 0 4 < / i n t > < / v a l u e > < / i t e m > < i t e m > < k e y > < s t r i n g > i d _ P R O D U C T O < / s t r i n g > < / k e y > < v a l u e > < i n t > 1 2 4 < / i n t > < / v a l u e > < / i t e m > < i t e m > < k e y > < s t r i n g > F E C H A < / s t r i n g > < / k e y > < v a l u e > < i n t > 7 6 < / i n t > < / v a l u e > < / i t e m > < i t e m > < k e y > < s t r i n g > C A N T I D A D < / s t r i n g > < / k e y > < v a l u e > < i n t > 1 0 1 < / i n t > < / v a l u e > < / i t e m > < i t e m > < k e y > < s t r i n g > i d _ P A I S < / s t r i n g > < / k e y > < v a l u e > < i n t > 8 2 < / i n t > < / v a l u e > < / i t e m > < i t e m > < k e y > < s t r i n g > i d _ A � O < / s t r i n g > < / k e y > < v a l u e > < i n t > 8 4 < / i n t > < / v a l u e > < / i t e m > < i t e m > < k e y > < s t r i n g > i d _ P A I S _ A � O < / s t r i n g > < / k e y > < v a l u e > < i n t > 1 1 8 < / i n t > < / v a l u e > < / i t e m > < i t e m > < k e y > < s t r i n g > P O R C   D E S C U E N T O < / s t r i n g > < / k e y > < v a l u e > < i n t > 1 4 7 < / i n t > < / v a l u e > < / i t e m > < / C o l u m n W i d t h s > < C o l u m n D i s p l a y I n d e x > < i t e m > < k e y > < s t r i n g > I D _ P E D I D O S < / s t r i n g > < / k e y > < v a l u e > < i n t > 0 < / i n t > < / v a l u e > < / i t e m > < i t e m > < k e y > < s t r i n g > i d _ C L I E N T E < / s t r i n g > < / k e y > < v a l u e > < i n t > 1 < / i n t > < / v a l u e > < / i t e m > < i t e m > < k e y > < s t r i n g > i d _ P R O D U C T O < / s t r i n g > < / k e y > < v a l u e > < i n t > 2 < / i n t > < / v a l u e > < / i t e m > < i t e m > < k e y > < s t r i n g > F E C H A < / s t r i n g > < / k e y > < v a l u e > < i n t > 3 < / i n t > < / v a l u e > < / i t e m > < i t e m > < k e y > < s t r i n g > C A N T I D A D < / s t r i n g > < / k e y > < v a l u e > < i n t > 4 < / i n t > < / v a l u e > < / i t e m > < i t e m > < k e y > < s t r i n g > i d _ P A I S < / s t r i n g > < / k e y > < v a l u e > < i n t > 5 < / i n t > < / v a l u e > < / i t e m > < i t e m > < k e y > < s t r i n g > i d _ A � O < / s t r i n g > < / k e y > < v a l u e > < i n t > 6 < / i n t > < / v a l u e > < / i t e m > < i t e m > < k e y > < s t r i n g > i d _ P A I S _ A � O < / s t r i n g > < / k e y > < v a l u e > < i n t > 7 < / i n t > < / v a l u e > < / i t e m > < i t e m > < k e y > < s t r i n g > P O R C   D E S C U E N T O 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b l _ D E S C U E N T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 i d _ P A I S < / s t r i n g > < / k e y > < v a l u e > < i n t > 8 2 < / i n t > < / v a l u e > < / i t e m > < i t e m > < k e y > < s t r i n g > I D _ P A I S _ A � O < / s t r i n g > < / k e y > < v a l u e > < i n t > 1 1 9 < / i n t > < / v a l u e > < / i t e m > < i t e m > < k e y > < s t r i n g > i d _ A � O < / s t r i n g > < / k e y > < v a l u e > < i n t > 8 4 < / i n t > < / v a l u e > < / i t e m > < i t e m > < k e y > < s t r i n g > D E S C U E N T O < / s t r i n g > < / k e y > < v a l u e > < i n t > 1 1 0 < / i n t > < / v a l u e > < / i t e m > < / C o l u m n W i d t h s > < C o l u m n D i s p l a y I n d e x > < i t e m > < k e y > < s t r i n g > i d _ P A I S < / s t r i n g > < / k e y > < v a l u e > < i n t > 1 < / i n t > < / v a l u e > < / i t e m > < i t e m > < k e y > < s t r i n g > I D _ P A I S _ A � O < / s t r i n g > < / k e y > < v a l u e > < i n t > 0 < / i n t > < / v a l u e > < / i t e m > < i t e m > < k e y > < s t r i n g > i d _ A � O < / s t r i n g > < / k e y > < v a l u e > < i n t > 2 < / i n t > < / v a l u e > < / i t e m > < i t e m > < k e y > < s t r i n g > D E S C U E N T O 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 t b l _ P E D I D O S 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 t b l _ C L I E N T E S 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 t b l _ P R O D U C T O S 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 t b l _ P A I S E S 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 t b l _ D E S C U E N T O S 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9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5 1 5 5 5 5 4 A - E E A E - 4 4 D 4 - 9 1 F 7 - C 8 C D 9 A 4 F 2 2 4 D } "   T o u r I d = " a d 5 3 0 f 8 c - b 4 e 5 - 4 5 a a - 9 b 4 8 - b 6 e 3 e d f f 3 b 0 d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K g A A A S o A Y q y P w k A A D I i S U R B V H h e 7 X 3 3 d x x J c m a 0 N 0 C j 4 T 0 I A v R 2 h h y z O 6 N Z o 9 X t n n R 6 0 t u 3 0 u r p 3 A + 6 e / f u / r X 7 A 1 Y 6 S b M z O 7 s 7 w + H Q D b 0 D S Z A E A R D e N E z 7 i y 8 y s 6 q 6 0 Q 1 0 A y C 6 u r E f E J 2 m C o 2 q z P w q I i N N e X 7 z 9 Y 0 8 H V K c O t J P R 3 v i l M l k K J f L U T q b p 6 + f B y m Z I c r n V b G Y 0 M D v z V M m 5 5 E 4 j v m 9 R H 0 t W e p q z l J 7 N C f 5 O f 6 T 5 U 0 v p T I e m k 1 4 J Z 7 k O P I N Y q E c r S b 5 j 1 0 I j 0 f d X y m Y Y w i d 4 v V 6 K R g M k C c 9 S a n E t J x z G O H 5 z T e H j 1 B e r 4 d + / u E F y m W S l M l m K c 9 k m l / z 0 I 3 X g b J E M n D m X x 5 M 0 f 3 p g J C l F L q a c 0 K y o V Z m K G O T z 5 t e 8 d H Y n J + C v j y F / H l a m n t D Q / 0 9 l P f 4 m H w + J q u c 6 h o Y A h X D 5 B e T y u / 3 U y T i p b W Z m 3 L 8 s M H z z 4 e M U P G m K F 0 c 6 a G 1 x B p r p S z 5 f D 4 K h J v o q 7 H Q t m Q q R 7 C d w N w t 0 E x O X O h N 0 q v H 1 + j D D z + w G i j + z Y s F P z 2 f 9 8 v f g n T A R r p 0 w z 4 o m O t z w u S Z E I R C H K Q K B n 2 U T T y m b G p N j h 0 W H C p C d c S a 6 M P T w / R m 4 g 1 1 d H b Q m z c T t L K S o F d 0 Q Z 9 R m j i D 8 Q y 1 Z F 7 S 2 O Z I W W 1 U D s W E Q t u D 1 p p f 8 / L / y p F 3 b Y I 8 s S N l S e c m b E c q A H E I i I U H F Y i V W 7 3 L F k B a n 9 H 4 O D S E + u j M K L U 1 h W h l e Z l C 4 b A Q J 5 V K 0 l c v Y q I V S h H p b G + K + m J Z W l 5 a p D s L v V W T y d n f 2 g + g 7 Z a 4 z A P H d s Q y p I I Y U o W 5 v 7 g + e 1 u O N z q 4 V 4 y C a G D h i v 3 4 1 D C 1 R o O 0 u r p C w V C I 1 t f W K J n c p G c L 0 b J k u t C 9 I t o j m U y S L 9 J R N Z m A / S Q T 4 A Y y A a X K y + Q h h M D J k + X + K R w + G 5 s e C r a e 5 a O O e m l Q Y a O 3 Z H 5 D i I f t r V 9 8 d I G a I 0 H a 3 N z k f l O C k h w C q O h X i z C 7 C h s H 0 t 3 N G e q O B 8 R 0 e f p q k a 6 + C u q j 7 k T A d / B M M 8 R x w u Q Z A a l Q z p B U J k D B 9 k t b 6 q j R B C Z + q f y G k B 9 d u k B z b y f U 0 5 I r N R J t o k A w S O l M m n y B K J 9 R C D S C M z 0 Z O t e T 5 P 7 V G 0 q m 0 v S W j n K + P s G l y O V x t 7 U B y q w Y J s 8 Q C 5 o K k k p l K R B / v 2 R d N Y q 4 c y B k H x D t v E j e b J L 7 S x F K p 9 O 0 y S Z e m v t M i w t z t L y 4 S B u J R V i D G n k 6 z / 2 l 9 + L j t P D y F q 2 x S Q j p 6 B 6 y y B Q L 5 e l 0 d 5 r + b C R J R 9 o y r O 2 W u Z E o d 3 i t U a J N H y i q I V U 6 k y N v 7 D 0 5 1 o j w / M u V W z W u j v 3 H z z + + S P 9 2 P 0 8 d k S R 1 Z J 9 T r K W F f N w 5 X l p a Z J U M t 2 6 A w p E I h U J h 2 k i T j A W 1 t r a R P x C k O 7 f v 0 O j o U X r y Z I w W 8 g P 0 H z / u k w 4 2 s L C w Q O P j L 2 l g o J / u L A 1 x f s M + j 3 Y N U 1 Y G J u 1 0 V E C 8 H i Z a 4 p 4 c a y R 4 / u X b x i J U t O t 9 1 k w Z W l r L U V 9 z i o 7 G V y m T T g m h 8 N A M B A K s f R L U 1 N Q s / a k 0 H 4 u 1 x L m P l a T X E x M 0 O n J U K v 7 p 0 6 d 0 6 t Q p + U 4 8 W e f m 5 q Q f N j w 8 T O m s h 7 5 6 F p J j u 0 X A m 6 e R y A T d f b F M 3 t Y T 1 N v m p 1 X M r u D v r n d U Q i o 8 2 L x c B r T + Q I 4 1 C h q K U O G 2 0 2 x S B L j v k 5 V B 2 5 + O J m h 1 Z Y W i T J 7 V 1 W W K t 7 S y c Z f n i v R x J 5 n o x u u g z E z 4 4 f A m T U 1 O 0 N A Q T L w 8 3 b t 3 X 4 i W y W T p + P F R 6 Y N 1 d n b p / 0 J 0 9 W V w 1 9 O G j n V m q D m Q o 5 W Z M f I F o / Q 2 N 0 S X B z M F j o X l D Q 9 d e 1 2 a s O j 0 m v a K B w T G r z D 4 u x s v 5 L t E J a R C j p c 2 y Z N 8 L s c a A Z 7 / 1 y C E i n a e p L W N s H i U o F E G Y k n q D S + w Z g p S U z Q s D W 9 z Y 1 P G o G Y S X r o 3 F d B / S d y 3 2 q D z f V n y + k N 0 7 8 F j O n n y J P l 9 X r r / f J b O d 6 / R 4 O C g P l P h 8 y d h H a s M A e b e Z 6 O b x F 8 p m J u b F b K G 4 / 3 0 e s l H F / q 2 D n z i e t E G T b N c W P f S I k t 3 L E t N Q X 4 o 8 I H r / E B Y 2 v D K X M K p F Z 8 + 0 z 3 Y i V Q y s 4 I f c C 3 B d e 7 T v p J j 9 Q 4 m 1 P d 1 T y h f M E a 5 0 A h r F U U m a B R n p 9 i J 4 v R O g D P i v f 4 U 3 X u T p f c G c / R w 2 k 8 T i 0 R B 7 n 9 V i t G O j A i Q y a T p y p W r 9 O m n n 9 D 3 k x F K p D z 0 k 2 N J O b Z b r L C p e H u y / J z C W m I 7 U q m p S p z I 5 6 j N N 0 F r m x t y r J 5 R 9 7 3 q Q C h C + f D o O y E T s J r 0 0 J X H q 9 S c H K P p q S n q 8 k 1 S N O z X R 2 2 g X U R Z c x S P C S E 9 o s k E o K / W 3 9 d H 3 3 9 / h y 4 P p e j H e y Q T 0 B L O U Z z F j S h X B w h V X X G c S 2 8 l 1 0 c h n / s e C N W i / g d 2 o y c t M j k r r 1 x F 7 g b 9 3 a 3 U N X h a + l h 9 f f 1 0 q v k 1 Z Z e e y T G Y X h 8 d S d K n I 0 k K c i f 7 g 8 E U f X Z k i T b n x 0 S z Q f v g M g 2 a m 5 t p Z H R E 3 P K Z d L r g 2 F 5 w s T 8 t / / d S X 2 L f v n O / U L 4 u l E s d y X T W S 6 e H u k v X c R 1 J X W u o S O d 7 l E y q 8 Q 1 V M b Y 4 U Z y u F q + X / H T r T Z B + y 3 2 n F / N + e v 7 8 B f 3 s c g / 9 h 5 O b 9 L M T m 5 T K e O n r F y F a Y t M L y z n g D T z S t E h t e n 1 U K Q S D Q R k 8 n p + f o 6 W l J V r f W N / T d W K K 1 N r a O n X E / P Q X f F 2 1 m D 2 x H U r V C b K c + V d e R u h o y 1 b t X 0 / w / O v V + u x D + c N x S v u G W T u l C w g F O C v J G d 8 P w O a f e 3 G T O o 5 e p o F 4 l k b a M z S x 7 K P x B d U Q M q l N G g y + o t O j / T I x t B x A O l w 7 + l Q 4 b 2 Z m R h w R A / 1 9 t L 6 + Q c l U i m K s z V p a W v R f l A f G 1 y I R N S 8 x H F b e Q X z X N + M h 2 q z x s o 9 i O P t U z v 6 U A H 2 p c I r 8 G e 5 P p f e 3 3 g 4 K T K j b d X n l n t h F f i q n x A 4 v 1 2 / a b z I Z Y N n F T o O 6 6 B t h E W G l w L V O T U 1 L 6 P f 7 a G V 5 h b q 6 u 6 i 1 t V W f U R 7 4 m 9 m 5 e e r u 6 t Q 5 N m 4 + m q S 3 m Q E K B E P k Y 5 M 0 u 8 8 T d n e D Y l K p J H / w f e R y G f r x y B r d H J + T 4 / W G u u x D B V r P S r / J S S T g X R G o G J X M k M C l V g M 0 r H 7 W T p i F 0 d n Z S f M L C x V p J w D 3 / X Z 6 i v 7 4 h 6 8 p k b A X 9 E F z R / L L 9 K O j K / Q X b J r + + f G k m I M X O u c o k 3 i r z 6 o t c O 2 m 2 h C g b L 9 + E a b z g 2 2 q E O t M 6 q 4 P F W j q p l T a 9 8 7 7 T X s B B l r 3 2 o c J + A P 8 w M j q l M L K y o r M 8 s A Y F g C z 8 e 3 b t 3 T 9 + g 1 q b 2 + n 8 x f O 0 Z 0 7 d 6 V s g G d j z 6 m t r Y 3 N w I j W A q r e F 9 9 O 0 G e n f P T T 4 5 t V a d H 9 Q q m 6 g q h L 9 F A m 7 y U f X 3 B 3 r L r x P j e g v g j F h Z z 1 9 s r g r a m E 4 s o B S u U d J L A O a i 9 X g F k E r W 1 x W l x c 0 j k K u K 8 r 3 3 x H V 6 9 e p T + w N r p 9 + 4 7 0 m S 5 / w P 2 5 g Q G K x + O s 1 Z q F e N D e c / N z o u 2 K + 3 I + N i n 9 P r 9 s M A P T 9 H x f m n I H P N G 3 Z L 3 p k K C l n q a p s 8 k e f K 8 X e N m C r Z u f a O c F N v U K x 5 q A g r g O a 4 l s T s l u g Q c G 9 r w w W s U A h D k y P E g X L 5 6 n T z 7 5 A V 2 6 d I n z W p k c a p Y E V i A n E u v S 7 8 K g 6 Y U L 5 2 l i Q i 1 f c a K b + 2 a v X t k z E 4 L p G e p K H f y K 2 p J 1 y P e M 2 w 5 E W p j k O T r X 1 6 J r v z 5 + 6 k Z D e b x + W l 9 X y w A M o Y w U o D h d A 2 C + H p 7 + u 8 X G x g Z r q F Y 2 5 2 a 2 3 F 9 f X x / d u n V b P H v Y t s u J L D f A a D S i U 0 S x W E w m 8 6 6 s r I p H E d + L M B g M W X 0 t u N s f P n h M Z 0 8 f 3 0 L g g 4 a 6 V 1 y E h 5 I Z H 8 2 s Y 3 X 1 O v l k 1 V 5 9 o G 6 c E v 7 4 G e k 7 O M l U j F J 5 B w 2 4 0 S H V Y n 1 9 j V 6 / f k 3 3 7 t 6 j h w 8 f y Y y K x 4 + e M g F S + g z c X 4 4 J s K n M u E C Q 5 u d m 9 R G F S D T K 5 q K X y b I q 5 Q Q C z c 7 O 0 h + / / o a / 8 y G N j T 1 j M n 4 v p m J / f y 8 t L y / J v M K T p 4 5 T K B S i o 7 u 4 7 r 2 i Z J 1 x f c N J 8 2 z O z / e S o P 4 I n 1 P U H t w q n n + 7 d q f 2 r X A n s E 2 d C 8 O z V z j m 5 K w M N 5 A p l 0 n R L 8 7 u z t b 7 9 t u r 1 N 7 W R n 3 c 0 J u b Y 5 K H x h + P t 4 h G g Q N i e X m Z I u E w H T 9 x g g k Q p L f T k 9 T T 2 y / n G q y v r 4 t j A g 2 y q a m J e n t 7 Z H Y G 0 i i 7 K J N u b n a G Q p E I p V M p 0 V C Y S Y 9 l L S j B 3 z 0 N U 7 Y G R Y n r c w J 7 J e a y a W p d u 0 H x l i Z a 9 q N M C s 9 x I 5 h Q d 1 1 P K F / L e W 5 Q a m + C c h q q 1 o T a W F u h v u x d a m 9 n U r B Z F u E G W y k w n g Y S p F j 7 n D t / V h Y 7 A r l c X k g E r Y Q G 3 8 Z m I J a e 2 M A 9 b 2 1 k I A 4 I C E K V A 8 o L u z m 1 t r X r H B t X x k O 0 l j r Y x r u F U K y N c z D v s y k a y D / g B 0 M v v V g p 9 H q 6 E Z 5 / d z m h M C 6 R C Z + x t J P p Y D s J V G s y X R p I U U e T G m D G z k r f X b 0 h p l e A + z h n z p w W r Q A p h 4 2 N d R p / 8 Z J O n T 4 l z o R q g H I B 2 Q x Q F r g O e A o r A T Q U z D 0 n M M 0 K + w Y e N J y k w n 3 k c 9 g 1 K c 0 m 3 z y F 0 n O 0 F m y V G S B u h u f f r 7 u b U N B O 6 + s 2 m a S g i w h U a 0 J h T p 8 T c F u b B v 3 l F 1 9 R R 0 c 7 d X S 2 0 / H j x 0 s S B v c 1 P f 1 W y D E 8 f E T n V g Y p E 5 Y 1 7 o P h i W 4 0 D r Q a l v j v h P W 1 h C z A B F C O G 2 w y r u W b 6 f b k 3 l Y k 7 w Y F W o q v B f e W Z U J l 2 f T 7 e G B Z 7 u / V m r s Z 5 W o v n z 8 U o 1 R q a 3 / J i V q T C d q p G J j h A H M L c u T I k J h x I N i j R 4 9 l l n k x Q D K 4 s h 8 8 e K h z K g d I i F 2 c W l r i B e Y b y L S 0 u K B T 5 Q E y J V i r o h z h d o / y N X c 1 5 2 m 4 L X v g g 7 4 F d Q l y g V 8 S e u j e 2 w g T K 0 M R v 4 N 0 L o S r C e W J D G / R T L U m k B M d T V k x 9 c o B X r a V 1 V X p T 4 2 O j s r U o u + / v 8 3 9 o h W 5 L 5 h b 5 v 4 Q P 3 p 0 W P 9 l 5 Y C 5 h l k V p Q C C w U m R S m 0 l v R O Y 5 4 d t 1 p w a 7 U R X m j 4 b T c o q 4 7 0 M A e w N H t F a + E k k f e L l j a Q T + p g 7 w S b f P f e 0 0 C L k I m e 5 o a k J s K U I V W t y t U Z y 9 O F Q 6 c Y K d + / d u / f o v f f e s 8 a G c L 3 Y O W l + f p 6 1 x z L x 3 V C K 7 w + k O D I 8 x G d 4 x C v 3 L v D 6 1 U s a O l I 9 Y T F A j X 4 L l t r f n j y Y D T + N 6 Q d T F l p J B K b f + h y d 7 V 6 n Z V 9 l c x x r A c / n L i V U r P c M z S / k x a Q x h A L 2 k 1 A w a f a y y 9 C x j j S N d B R 6 n q B x M G s c u y S d O 3 e 2 w G E A w H O H M S c 4 K U z D g S k I 0 m E g F n P y 3 g X M T k 9 7 w Q Z f 9 8 t E n C a W 3 u 2 a J Y t Q e b W d M 8 i E q V E I L / c s U G K N + 3 n B n W f h 1 w K u H d h d W f U W E A n Y T z I B e 9 2 y 6 9 l 8 g F 4 v 2 v Y Q t N L N m 7 e 4 4 U Z Z M 1 3 c Q i Y A 7 6 b C u J D a T 8 E j 8 / X m 5 x Z E Y 2 G 8 6 V 1 g L b G 6 Z z I B 2 M / w d H d m i x N m v 2 H X r a o f R T A V T + V D s i 2 c s 6 2 4 S V z Z h / K F W t l e V m 5 o Y D / I 8 y 6 A 2 e D j T + 7 K 9 U G w + c r o 6 I j M 8 D Z P 2 X L A k x e z F L D / X 5 a / Z 2 Z 2 l v t a 7 2 Z 2 d Y q 1 / F 6 B e 8 U 2 1 g a X B 1 K y w H K H 2 9 w T 7 O / m C O K c c X s q y H 3 C N A V y 2 / c L a w U m l F y p q 8 Q T H r C 0 k y G T k 1 T O e C 0 x H F u l Q D 4 h D o X 1 j Q 2 Z E t T R 0 a G P l g a u H f 2 o L 7 / 8 S q Y X v f / + e / T Z Z 5 / S T 3 / 6 4 4 r H j q o B p i 6 1 l R i 8 r R Z Y Q e x E e 1 O O z v S k Z Z 1 V b y w r u 0 P t J 7 l U H S u H h A 3 V P j Z 9 7 Z R P w I N p t x m 3 i O f z G / d d 9 / g 3 z g g 8 x V G w R g y c 8 V q h J Z S j c 5 1 L 3 F + a p I X 5 R R n E P X n y h L j K t w P I N D M z R 8 e O j Z Q 0 C f c b e B 9 W S z y u U 7 s D v I S 4 1 n J a d 2 F + T t z t W H f 1 d t V H d x 1 7 H u 4 V 0 I y q / w T n R F o 5 J z I p O t 8 x T 4 m g m l H i J n h + e 9 N d h P L 4 w p T 0 H h V n h C E U 4 D Z C w Z 3 8 k 2 O b s u s R t C k 2 S I n F t u + n 4 L q v f X d d x q V 2 I t 5 + A F 4 y l F S 1 s y + c k O l e X A 9 4 r 1 Y p Y D 6 g 0 x Q E 4 B n 8 6 p n a X H S v U I R S j g n l 7 e M H L c d H W x b J y 3 3 R r M t 6 L a 7 r Q 3 m b 1 N b H 5 Q j k B j I B 6 N 7 h a Q y g w e 5 E J m B 1 d V X e A o I H x U E A / 2 s v Z E J Z b 2 5 u k G e b 7 3 D W x p v X a o 0 V H j Z Y D V x a n 1 U L / S 2 W d l T h s 8 V m i q R W J O 4 m u I 5 Q M N W L C e V G 4 O r w 1 n a 8 O K B S P L j / i C 5 f v l T x X h F 7 x U 6 O k Z 2 A v 8 d u S s V L 8 Z 3 A p v 8 G E Y f W h e b G X o X v B h 6 Z E Z 9 K l x 9 U r x W Y U C g Q t 4 i X n 9 6 2 M 8 L t p M I e 6 X g L R y V v a E c / B C Z L O B w W R 8 H 8 7 I x M D Y J p u 5 t 7 N d s A b A e Y S s Z T u h v g 1 a n Q c N s 5 S 3 D 9 B h h H c y I S y F N v Y D 8 3 g 3 G W s 4 d u v D J p 0 3 5 q L 6 7 S U O G O 0 1 s a V 7 m 4 m 3 C t g l e G Y m P L e G u L z O U L B I L U 0 d U t U 4 O c n X 1 4 C y v B w s K 8 7 B O x u b G x b Z n 4 f H 5 Z o r E b g I h w N O D a 4 N g o B v 4 v N J d z A a S 3 a D c o n H N + J C 6 b g c L F X j 1 K 3 B v K S p d X I B S l m d f T E n c L R G O 7 R d C e 9 v J E r R U w Q H z j 9 c 6 e L S x H f / D g 0 R b i 4 J 7 R c E E 6 T F A t R x I s D Y E T o D W u Z g l g h e 7 i / D x N v X n N j X 6 J U v y 9 O L 7 E h F t k w b f s 1 p P o 7 H v F W 9 s K 6 g X / A 2 m s z W r R 1 w L g H V w r y 4 r A O I 7 + F 2 a z w / y D i 7 1 a q G I o / 8 A A 5 j e x e L J 0 e 6 q F u E p D s R U j j c l I P W F p Y + c x J M y Q w O D t 0 y d j s n A Q w B L 1 8 f F x i S t S h e T e s T w d A D F e j b + Q n W W x k h c e N a / D B G v H 2 F d X j z R s e O J w v L W 9 g 9 p Y Y F 4 2 x 1 q E b N W W J / 6 v A U w + 9 b 6 s j J i p + B / l z U D V p G B u o v + V 4 R B / i 2 X 5 b Z F q H p b 2 9 X J r s G J O f u G W 3 N Z M + O 6 Z V i 4 R z H N z V n w 9 k Q p X e n 9 6 + z l u I A w W H A 4 O D d K d 2 / e E S J O T U + J y d w L a A V O F s O f e n b v 3 a S W x T n O z c 7 S 2 X n i e A e a 8 b Q e Q z Z i V 0 B w r K 8 s 0 N f l G y A G S F G N m e k o I 6 c T a a k L M T L x K d T v g 9 a u Y 8 5 d Y W 5 W 0 P A T Y x E U 4 G K 9 y z w p h D E I t J Q C y K e W 5 t T 3 V Q l y j o U J t y l 1 e D v V A r p n E z p N G M b O 8 t T V O P / z k Y 5 k I e + L E c b k 3 L L O A Y H H i 4 u I i f f v t d + J e / / T P P q X z 5 8 + x J p u n Y B n z L S s b X 1 Z W P i A r 1 k 7 1 9 Q 9 I H 8 7 s 2 Y d r w O J C 9 L l g S h a j p b V V z s F 8 v n K A J g J x 8 b b 9 1 l Y 1 O 0 N 5 C L H W K k U R X z X v f 0 I D V Y R R c N w f R 6 1 c j r y Z 3 r r G r F Z w z e T Y T M Y r F W a k H o E B z V e L O 5 t + A P o 2 c J / D d A J x s N T j i y 9 + R 6 9 f T 8 h s i g 8 + u E T 9 / f 0 U 0 A 3 + + I l R 2 S e i F O A 8 g L M D M x Z 2 W 3 a K C F H 5 L p i J x Q D x 0 L 9 z m n p r C U y 7 2 p T Z 8 3 i 7 / l o 6 Q E n u N 4 G U e H 8 x A A L i k t A / 3 M i V 3 w Z g e y h a q T u z K W a A F d 2 l 2 l Q t R H Y 8 c 4 N k c 3 i p d P 2 S y W B s L i D E q h T Q W J c u v U 8 / + M H H E v b 1 9 d C x Y 8 d k U a I T I C A 0 W L l B Y Z i I 7 R 2 d N D 9 f u L V Y t U D 5 G / O w G D D d M H P d A N O t v P 4 w z S b j 9 D r Z R 0 0 h 7 K M R E i c G X r 0 K k x L L R g D 0 q d 4 s V / a w K Y C z O a B 9 q I h 8 A o j h l U b F 7 a l W 4 p o + F N p J v Z M J w H S b b 1 / u b h k G 3 p 5 x + / Z d b i B b Z 1 J j 1 1 h o K O z Z B w 2 G 1 c C l 4 C v Y F a l 6 Y B y w H L B U H t p r c u I 1 / 3 / l / s e s i K 6 m L F 3 s S 8 t + 7 k 7 v I E w / r A I G Q b P k l / c E V w 8 8 Z B E U t Q 2 T 5 D A n x 0 q 3 q 4 M W 1 / S h i h 0 S 9 Q w M 9 E 6 u V F + 0 8 J 6 h A W I A u B j Q Z E e P H h U z c H U 1 Q f f v P 5 B F j N B a T q B a 9 w J s Z V Y O M P G A / s E h 1 q C Y F e G R I Q O 8 C r U U o F V h K m a 5 b 4 w B 8 G o B f a S + 2 Y 4 J s S R q t x f J c k n b c R W h D F A 4 z g K q R 6 I 9 m a l + / A c d d 2 w / t t 2 e f t j 3 D z s j Y Q E j 1 g X d u H G L + 0 7 z Q i y Y e 3 C Z 7 w U Y 6 y p X 3 k 1 F 8 x V h G Y b 9 5 e v G m K d f j l X f d 7 K u w b Q F / C K O L P l R M D m r C X e s j 3 K F U y I U H 7 A K s F x l 1 h v w B g 6 8 P r Q a w I z D R i 7 l + j B O 4 O m P c z / 6 6 A N Z q 3 T v 3 n 1 a X N z 7 Z N G O j i 5 x N M C 1 j h 1 m 4 X m V h s w h T L x q A O 3 0 x 7 G d 7 6 U c F I F 0 u 9 D E 4 U w t 8 m t l r a 8 z o R x t q l b i C q d E J o 1 C 4 S J D y T Q Q N q o e d s n L 2 q p q y g G D t 9 i p 9 s M P P 9 C 7 z O 5 + Q q o M x k a j s q 4 J r v X O r m 7 J B 8 F x R a X G r L b D 4 o a P N n O 7 X d a v m S K B C S X Q o j M Q 4 3 B l R c 1 u r 7 W w y V c q + 2 B l P 9 b N u B G T y 3 5 K V t E G o W V G j 4 1 W p K G K g U a F m R h 7 I p Q 0 0 E I Y J w P C 7 S b J F g P 9 y J s T e 9 g l C X x B o E m j M o p E y M Q B A / 2 0 U m 3 r o M U V f S h f s J k L R p d M g + E P z 8 M 0 t b J z Q 8 T M 9 Z V U i L x w m + 0 C 0 B 6 Y W Y E + 2 G 6 g F v F t z / 5 1 7 Z T A H h j b D c L j A Y m 3 4 u 8 F d m t Q p E H 7 s H / 0 E e T j h y O p V J X m w D u C K / p Q V V o S d Y f 7 0 w G R 7 R A N 5 G U / 8 S 8 e q g Z S L e A F 7 O z s Y F L N 0 t L S k p h / x R 7 A 7 Q A H A s a O y g H j S R u b 6 7 J c A 6 5 5 K F G Z y G s 1 b x u V L G c p C Z B G C 6 h i 0 s 7 Q i J z n O E c I 5 W h T t R J X a C i U k Q p 1 p A E B L f X 5 k z B 9 O V b 6 z R b N o T z 9 5 S f D d K J l 9 2 8 / V 6 8 F b Z F x q v H x l 7 T I x K o E e O F 1 8 T J 2 A 9 R J h k k U 4 X 7 V 0 B F 7 H w y 8 x E E m 8 r I 6 K n b z Y 1 P M 3 U D V v v 4 E U f C D U L c L f D r z + U M f w 3 w + d U 6 t 4 V X 7 y t T 2 R 5 f X o U A 2 5 5 H X x W A j k 3 U H s f D k H 3 v 6 l H r 7 + n f V h w I w + I t d l 7 D t c 1 d X J z V X s G / F / N w M 9 f T 2 6 d R W 4 F r g z n f O c H c C f S s s 4 3 A 6 L M T T t V s o 1 t h k Q a g J p N L I c h y X 0 9 U 5 z j Z V q x 9 X a C j A F M 5 h A f a j + I a J Z W Y P Y L + J l e V V i p Q Z J K 0 W c F A 8 f v R E N t K E + x u E x Y J E a Z E M 2 f p s f Y 3 a O 7 o k v R 3 g R t 8 O 5 g G w q O c S 7 m 5 G h A 2 h B 9 q D E A U Z z r Q d C p G M u E V D M a k s + 6 9 m c o j x / Z s g P X y V o J c v X 9 G 5 8 2 d o d m Z v c / E M M P H 2 1 O m T s q d 5 h 3 5 D I Z Z e G N M I S y z Q M H f S h n A + 4 M X Y O w F j T h h U h m N j z 4 R y E k U L f 2 y b x 1 d a u m 0 d s L h G Q x 1 W o H 2 / W F K v + e z q 7 q a x s T F r h s F e g Y 0 0 M W H W S R r j B p e l G 4 H g t t 4 6 A F t H w 6 t X C b C S 1 8 / E T W b s / 1 c t m B 5 C F I k V k M b s N V K 4 5 4 i s B d N x N + B P h H I B g u F m k V A w K N O K f n N t n j v 2 l T V K N C S z h g r e P Y R w S s D D 9 + L F u P S l y k G W 3 L M 5 h 9 W 0 B j D b 0 K / C c n p s 0 g J T s d I Z E i D T 3 v a L d x L F k K l o 0 x 5 L i o n l E k I 5 O 1 Q 1 + + E 6 2 M n 0 a H S Y 5 t D a 2 k o 9 0 X W 6 / j p E z y u Y u v T 2 7 Q x N v p m S a U v Q N t B u a F w 3 b 9 w i v N g a p N k O 4 U h U V t N i D R P 2 W m 9 j j d b R 2 S 3 L 6 b E 2 q l I y w X E B D f X 7 X U y C B S x S 6 N A p J m 8 r i e w 0 f z h b V M 1 + X K W h D j O p 0 C Y A 7 D H R 3 B S R l 5 y 9 X v J t O 4 s E Y 0 1 Y k H j y 1 A m Z h Y 4 V w G Z / 9 f M X z j G 5 1 O Y v l Q D L 5 P 0 + n 8 z h k w Z a B T D P z + / 3 k T + 4 h 5 c d a G J U J k 5 i I c 5 i P Z J q i z 8 5 J V w C b h u C o S N D t D o z T j 8 e X a c f j S a 3 d U H D H D t x 4 p j V L 3 I i G o n I + F E l Q M O E k w L 9 K s z h g 5 a D F x C 7 F j k 3 a y k H 7 C y L 7 9 i 9 u Q c 6 c A G A I P g R o j i l m E D 2 M T x x k B f A E 8 j Z p m o k r t B Q n u z a o T f 5 x r R 5 h w H U t v Y 2 W d J u y L T J j b u U 8 w C 7 J 2 G G R C m g P 8 N N T a e 2 B 4 h j X l w N w G O H 7 8 U k W Z i D 2 w H k w 5 I P 7 A G 4 u + l G I I Q i t R B E Q q 1 1 W F T a m a 9 D L g 8 r z a Q K h a p f L v M u 4 A 5 a / w k 0 6 N g I s q e n m 2 Z m Z q W x T E x M 0 I N 7 D + j 6 t R t 6 t e 4 i X f n m W / r m 6 y s y m b X c 2 i k Q E B t P Y n w L 5 C z n O c T / 2 G 7 j F d W A y x M T A 7 q x W A v d e L 2 b i b D 4 b i s q / 8 c s N L V F k S b n I I + I l Y 8 + I z Q U B p 5 L t a 2 D F X k I u k J Y Q x 1 m L c V t x A J I g v G o s b F n Q o R L l 9 + n D z 6 8 T H 1 9 v f L S 6 7 P n z t D H P / h I + i 1 m f 7 9 i Y G b 4 i Z M n + P g K z c / N 0 z d M Q j g O i g H t Z K Y T l Q K c E 5 g 4 W w q 4 t k D A T y 9 m M r S 4 i + l G z A d 8 K q L o k N m i D i C P B Q 8 N R R 5 N K G c c W k o T M B Y L l 2 5 X B y y u M P l 8 2 W m L T I e R V L j l l p D N K J h c c D T A / d 3 b 2 y t l A o J g s B a k w q t w c M 7 F i x f p H m s v a K F i 4 G + w u n d w c I C O D B + h c 0 x C 5 3 n Y b G V x c V 7 O w 8 6 z m D V R F o 4 6 g e b L Z N L i V j f T j l 6 u V P + 6 U U U O J S C R M u F M n o k j d O Q 7 z D x c h 3 W c 4 y 0 t 1 V / D u 4 B r t h H b D o 1 O M m 4 f f I 8 2 o U A e u M 9 N 3 A A N G B t l g k w A d q H F d m P 3 m V T Y W R Z O C n x X K c B 9 b u b b w b 3 d x H 2 j t j b s L h u h v o E h i k a b Z I o R x p 6 K I d O W W J M B 2 K g F J q K 8 L 4 r r 5 Y / P Q 5 T Z f m x 4 G 4 B M 0 M 6 K M L h 4 i z y a O F D d t i Z S o S J T I a n a 2 p l Q x W 2 q B u I K D S X g A j L E Q d j o J H I C S 5 g C j r m n G J T F J i w Y l N 1 p U R 9 W 7 F 5 m U m G n p N u 3 7 8 g 7 e 9 H Q i o H v g R P j u 6 v X S m o 0 A B v E l J o E i / 8 B 4 j 2 d T t F 3 b 3 t l V 6 c v n o b F C b G 5 6 1 k R i k y G E D a J V F z I w m L 1 n T g E 8 V Q a x 1 T f S W m t L N + f O 5 o y X 4 W m V o 0 F h X N Y 4 d y 5 C 2 S 6 f v 0 G j Y w c l V n j l T x Y o H 2 G h g b l 3 V M R b v w P H j y U 7 3 E C / b J P P v 0 h 9 Q / 0 y 6 b + 5 V D c M G d W f X R j I k i / G w u z a a c 2 w E w k 1 S r r z d 2 u e w K E T / g B q Q y Z E N o a y B a k D X l M y P k g H A s n + F s K 2 1 O t x E V O C a W h D p N m c s I 8 6 d H w s d Y I s 8 W r B U x C j G O B j M + f v 7 B e Q m A A L T U 9 P c 3 m X f l d i H D O 4 i J e C E 3 0 Z t l P d 6 Y C t L j u 3 Y N Z 5 w A a v i G J M E q R A m Y c 4 t A + l h l n Q u S Z 8 3 S + O U 9 p s S y b o O 7 p u b j m S r w k O 7 V w 4 v A h w E p h u + 2 4 q g W c F k e Y W M U P J / S F M F U J 8 / 3 K A U 6 G e E u c 7 r 3 J 0 c O 3 1 e 3 a t B N w h 3 K X I E i B K J I o 0 h Q d 0 3 2 o Q h L Z g v x Q i K + z q D 3 V S t x h e D K a / G + l Y I F S W q q R N Z f f h 6 e z i m N L s H C Z w d p K g U Y H 7 x 8 8 h E 4 k E m u y 7 R i 0 F x q r E 3 C B m 0 b 8 e D 5 E 0 2 u 7 3 Y d 8 Z 1 h k E d E k A n F M G m T R o U 0 g c 6 4 m F v e b 8 C I C H L t w 8 b j + 5 t r D N X 0 o C A p L P 8 M E h 8 n 8 M 7 M i c t y h S m c y Z b d a r g T w + J 0 8 e d y a R Y E G i O / D C w m a Y z F J o 2 w 3 N t Z l X w g s Y Y e p h z w I + k 3 7 D 1 W v W 0 g j Z D J x 5 G t i c Z 4 Q x u T L M S f B 7 L x 4 H O Z x Y V u q l b h G Q w m 4 I F H u p m I P C z q b 7 I H T Z 8 + e 0 c W L 5 8 v O g K g E c G l j 0 i w 8 h b d u f k / X r l 2 X W R Y X + H u f P H 5 C R 4 8 e k V f X g L z Y F w L T h p z A M v 1 9 B 6 r W k E l C k E Y R x y a M O Q 4 N p M / j 4 6 K R t N h p t f M S P H x u a i u u e i U o H B M o z M O G n p i 6 Z w z k w m G w G 4 e E E + 1 t b f T + + + / R 8 e P H Z P I s 4 h j k n Z 6 a p r N n z 1 B / / 4 B s a N n E / w d v y H A C H k d u 1 / s M 1 K s w S p H E Q R q b O C r f 9 J W 2 k k 3 l i 2 C 6 k Z y T l V n 5 p d t S b c R V G i o e W d U F W L p G G 1 V r N e l 9 J B 4 / f s r a Y 1 j i e w X K C i Y f d j O 6 d u 2 G L H / H o H D x + i j M M I e z w m B 2 b f / N P c u M s 4 i h y S K i 4 j a R t C C t 8 5 S A R L r f x P 0 9 T I d C / J y L + k + A q / p Q P g 9 e 2 I w C t U 2 g R j f 9 M O w D p w S c A p j M u p / 3 i + + E 2 Y f x q d 6 e H p 2 7 F Z j L h 1 k U c N 3 f n 9 r f W d v m A V k Y F s Z F S 2 k S W W Q S A j l D J S b P 5 B 8 5 g h 2 b C t t R L c V d f S i G R x c q z I R G J x M A E w v b i U F L N D V F Z S x p P 4 A G + + z 5 c 3 n l a D S 6 c 3 9 s Y n J a p h H t n 7 U H w h g B S R z j T C C F z j P H D J n s c / Q A L / K E P D b B F L m Q z r i u j b i O U E G / K l R F q s Y H v H s w + d A w E n q r 4 5 2 w w Q S 8 / S Z A D 7 b Z j f b R o 8 c 0 / m L c W g a y H X B 0 b H P / T C d F E B M a U X V q p Y U U N m G E J N Y 5 J o 9 F E 8 y Q y J h 6 k P 7 + 8 v t l 1 A o u c 0 p w P y q 6 x o W K A l O F D z i f Q o 2 m t f D W P w B k O n Z 8 V O I 7 A X v 3 d c d y 1 O S Y o e 4 E l m l g 3 d Q v f v F z 7 k c F Z R f Z c u / n x Z y 8 P + 5 y H 4 h S U H W m S M M f E k I M e Z R G U n W r i O P I 1 6 E i j U 6 L O L U T C x 9 H 3 s X 3 T 1 n t x i 3 i O g 3 l 9 e b Y E j W F 6 C 6 X 6 L u A c V G P P X 1 G b W 1 t E q 8 E f S 1 Z G m 4 r v S k 8 V v i O j C j n B r Z n x l v n M X G 2 e H 4 f 5 u j 1 x r K U 3 N N O R c W A 9 t F k 0 S Q x D 0 c z h Q j p L U Q y + W w D q / P N e Y p c 8 o I C h 3 a i f J Z N 2 T 3 s Y f G O w I R C Y b p L m i N p h 6 p X D o p G 1 V K Y I 4 f N 9 U + c P E 7 Y 5 X U / g A W F 2 K g F Q F m B q H g h 9 s 2 b t 2 h V m 5 V 4 G R w m u U 5 W 8 G a Q S m G 0 k S U g h i a H H T f 5 i i g i n I c Q + W Y F L u r d O g d E y m Y k T 7 Q T x 0 d G B v g / F r Y b N 4 j r N B Q Q i 6 Y x Z U A V I A q W C 7 y R A c c E 5 t 9 h u f t + A K t 9 i / e a g L v 8 o 4 8 + o q d P n t K t C S / N r n k p v W + a S R F I R 5 H S 5 A F B D F F 0 2 h G 3 i a a J g 7 q W U O V b Z H K 0 h V y O i Z X P 0 L k L J 9 T / c x l c S S h V z a q g T Y E X k 6 p R t J R x S o A A 2 G k I r u 6 9 A G u d y r 1 j C v 0 p N N K O a J Z W N v e n 6 h U x d H 8 J d a X T h j w F x J H Q J o 2 I O U / I Y v I V e b I g j 4 5 b W o o l E s b L v X e z h 8 W 7 h + u c E k Y 6 W j J c y C h A V d C o h E a F e V Q c O z Z a 8 B a L 3 S C x m R d X e S n A M e G L d N G T u d 1 P a y q G c M k x c K s 0 k q 4 z i c O c 0 8 d 0 / 8 j U p x J N G H 0 + 4 s j H g 0 X O l 1 C f o + M X L 5 7 c 0 l 7 c I q 7 s Q 0 G a I u q J J y o e h a m n m z Q a I o G 8 a C n g + f P x P Y 9 D x Z s D 9 P u r D y m Z L t T o A n + E Z j w j O r F 3 K K u h m E y a M M g D m Z A n R N H H T V r y Q B T 7 b 2 w y 4 W G K O I 5 n l K b i P O R 7 v X k a H h n k / 7 u 1 z b h B X G n y G Y B U 6 q n k 0 F R S e a q x N I L Z F w u r h w R M N a x h 2 m 4 H o k q A D S 6 H j p 2 h / / u v t + m f 7 2 R l p e 2 d y a A s V 8 f A r W + b L c N 2 h C 7 7 L c I / T m J I n o Q m T x H F O o 5 Q 1 6 c R o 9 V E M + n j l m c P c Q k z N D h Q f s a H G + B q Q n W 3 w 5 6 w C x U z i + X J x R V m U M + k w q W f 6 l L z 6 K C Z 9 u t W 3 j 8 W p 5 7 R D 2 h 1 Y Z J m p 8 b l / b 2 7 f k 2 n A 6 K P U P a G S K J t N H k M M Q y J R A N B F J k U a Z S A K C q u 6 t N o K q l n x E E g C b V 1 I g / U N J + b o U 8 + u 6 w u x q V w z 9 r h M h J g k 0 i Z f a z y u X 8 h F a Q r T V V x / S L A 5 o v Z n A X 7 6 + 2 0 s X 8 1 a I r 4 q a P / B L V 2 7 8 9 k W w W h l E 0 m T R A h g 5 A L a W 3 m C U k K y e R c F G g T T h 1 T G k i L k E g J 6 h y m H k j V 2 9 t R s o 2 4 S d y z p 0 Q Z G e 5 j J W q 0 F B e 0 s q 9 V h a i H Z f 3 O + R v p U A 4 I 3 N P 6 + o Z s 9 r 9 f + O F w U s J 9 K x s p b I S I K h K g 7 J 0 P O K m X U i H I A 7 G c E p o 0 W k y f y c o T M i k i C d H w I O X 4 z 3 7 + a c k 2 4 i Z x r V P C K U 1 h j y 5 o F K x N K m P + Q e o N u L O h V u U i x z 4 O z i U U + 4 H f P 9 v 7 L A J T t k I c E U M O F U e d y H G Q R N L 6 O P K F O C a t 8 m z h t C G X e V C a Y 5 J W R E I 9 w 9 T L s h w d d t e s 8 n L i 6 j 6 U w U C v 3 x 7 o R Y H L k 8 t h / r H U G / A I W N f 9 G m g R 1 f j 2 5 8 G A K U V s e e 0 J N p l U + S q B R u I Q w o Q w p L H y + B y p E 5 M n a Z W H e p N z R B B X 9 a g I x O d I v S L O d e s w 8 9 T D M 0 O f / f Q H + s r c D d f 3 o Y x 0 t v t U B a A / Z U i V U Z W A S u L a 4 x P r C 3 7 u Q w F 4 G m M t V P F c u + 2 Q Z u W G 7 b 2 A t Z S H H s 8 E x J P 3 + Z O w l b 9 3 a F J Z R H A Q R J N F W Q k 6 v 2 i c y X 4 A G p J x X B 8 X U 8 5 5 D o c g T w G Z x N R L 0 7 n z J 0 q 2 C T d K X W g o o L P d T x 7 p S 3 F B a 5 N A m Q Y g m a o Y q X S u 3 H r B 1 Z d q e h A G X K N N E Z l + V C l y e Y 9 o I h D o y n h I X s 6 2 F 0 + e r Z G c W k m l D Q m k j J G P c t Z l b Z e 9 I o U J R T R R C s m k T T l 9 3 P L m o V 6 R t u K K T P x B l z + 6 o K / S / f B 6 m F b 1 8 j P Y F 7 Y q w l S A V A r i y J f K V o 2 g H n B E 9 6 E w 5 S g e j 0 u 8 U j y b 2 7 8 9 8 6 S 8 H E R C w 7 d I A 9 H 5 i h g s c g 6 X t z 6 u i K L O s f O c x 1 U c o S I K 0 l p 0 X G k j R S Q 5 J 5 P m d J p + 8 u c / d L Q A 9 / / U j Y Y C W m J + W T 9 k n m g i x g S U C t F P U B H 3 E 6 u z W R E K G 0 9 W s s s R V v Y C u K 3 + l r 3 N + T N Q Z c R l V W T e G Z L Y g o a P Y 0 r j 2 A Q z G k i J y b P / x h G X O t N 5 H B p y Y b o V H o h w P g i p x O x L U 1 M 0 r G d F 1 A / q i l D A y d E Y V 5 o h k q 4 g I Z Y K j d Z C 2 l S 6 W 8 F d D p m k m q O d l 1 C g 2 X / D p h 1 M v N 8 + D d N 1 N v f 2 A v u B o 4 l U I J o w R j R R E D f E s Q m j w g J T z 8 o z 5 7 C Y u p G 4 L V n R R F x / H A q R 5 M G Y k i U a v / z 7 v 1 I X W 0 e o G 6 e E E S + 3 v c G + i F S C M Q + c Y p N L V 6 h u E G 5 E M u O h m / D I U W B H t z n a f n M w R 8 1 l V u l W D C d h p M F r s m i x y a J F S G C n r b / T + Q U k 0 y R R J E K e D q V u d L 4 O V T 9 Y 5 T v r D g T L c l l 8 8 t k H 5 M e o d 4 k 2 4 G Z h D V U i 1 + X S 0 R 6 m o H j S M U Z h K s Z R O X j K o d I 4 b T c S F X c T s C W 3 a I h c a s d Z E h i B z + Q 9 l m e w e j g 1 k B L z s L E I I Q T Q J N g S 1 6 E Q A u X r T B t x 5 G l R 5 p s + r k N T R 6 r O d B 2 K h l I S a 4 n S q T O Y M b + 1 7 t 0 u r p 8 p U U 7 O n W 7 n x s A V y x U g W k k q 0 A 4 N q U w l q l B V O B q T G 4 A 3 W w T 5 I T x y p H / L m z K K s b T h l d f H I N w e W + 9 N y A N n D e 5 f k 8 i I K h P E 1 Q N n i 8 j 8 S c R N + d n n W 2 k p c 6 T t M o Z Y R I L o u J N M Z g a E E I m J l c m k + G K z 9 O t / / J u S d V 4 P U n d 9 K C f O n e 6 w K 0 Q q R V W U q k j k s z g q U 4 m p c D S W 4 s Z 3 s E Q D Q a A z s b h w Z T m x 7 V q o o N 7 M Z X t A 8 y g C G Z H 7 1 L J V I 5 l j u l w s 8 6 2 w n C w p I I 3 5 O / 3 g g h Q Q y P F A 0 1 J A J q k n 1 B v y m E x s 5 s H i + N U / / C d 9 L / W J u i Z U m G 2 m l q h f V Y 5 o K q 2 t x D 5 H x e q K k x B p R w W b i m e x G 6 D + 4 g M C p t n B R I D W S S R W a W G + c F t k A 8 y o g E N i J 9 j X j 3 s x Z O H G j 7 i D T C Z f + j 8 Y 2 5 P Q H E e Z O E M T h 6 Z S 2 s q k V V k W n m P K V 8 p f l 7 3 1 o H O S S c e z r J X w z l 5 Y G g P 9 v d T a q l 7 q V q / w f P d s 4 o C b 0 f 7 j / o M Z S q x n 5 X W W X p 9 f 5 s Z 5 v X 7 y + N R L l W V H V h x D i J E 3 2 a E V w n F Z N o E 8 N Y 7 A E Y k r o G h M f P + B f b l b w j k 6 0 5 O m V 8 + f 0 L F j I 9 b 7 c w 1 + N 4 Z 3 2 G 6 9 B j w A d E Q F 5 l N + 8 a E f E l Y c g Y m D T O q Y n c f C x J D Q H N d x I a F 1 3 K R 1 y G K n N a G E X J w 2 c S E Y L A i O W 0 R S V g X M P I T d 3 e 3 0 t 7 / 6 h d x F P a M u n R L F c u 5 M D 3 9 y p W n z Q T 0 R 8 d Q z p g W H 1 t N R V b B l q h T k O Q U N x G 5 c + 4 2 Q P 0 9 n e 9 M y r o Z V u y 2 x r S 8 I g B d w C 5 l 0 Q + e I h J A C D W R C L X Z c a R j r 3 v R 5 1 n G 5 f 3 W e C l V c a X q T 7 5 D i M k M 5 S 3 m b Y 4 g r g Q b C N D G l l R S R I G l N J r / P Q 3 / z y 5 / z P W 2 t 2 3 o T z 7 V n b / a / t d Q A a F j f X n v F z c z H W s c n 7 5 G F d k I c i / d U H K H R T i y W t n K G W k M h x I + U k y 4 s B F J w W 6 G O O Y B S 3 X K + X d S w t b O c P N 6 Z o a P t G X l B 2 t m z p + X 6 A O E M I 5 U l e j 4 f o D d L X v 3 X / C m / + J B P H e p 8 / K F O l 4 w 7 B G n M H G d W F e Q r c j q J q v N Y Q C 5 D Q j u t S W Q R T 4 c g m Z A K x F R x Q y Z F s j T 5 P H n 6 p / / 1 j 9 Z 9 1 z s a 4 y 4 Y I M F 7 5 / u 5 c l V f C p 1 c 9 c T U F S k V i w p V F a z 6 V 7 o h i H D a e t p q 4 b h x a l g d d w 7 l y W 4 a m w g 3 O D 3 l y R J p x G i z j j z V h k V A J i 8 3 p s k V 7 j 8 l s Y 0 Y 3 q 2 L l 8 5 p R 4 L + 7 o A 3 R 6 N t S a 1 R 7 G t Q o Z 2 n G j n i L H y u n c d S N D P c e b 7 9 n S o t o u / d J o o S 1 S + y 0 x J n Q b 7 M d L D K V J W 3 z I A o k E I y Y W 7 m r / 7 h r x u G T I D n 2 v P G 0 F A G q V S G r l 5 7 y d q H + 1 D Q V L p P Z T S V p a W Q L t W P 4 j z + s N L Q M A j s u N Y 4 O K 4 i 8 q t i V s S B g o S G K n K 4 z L u a s 3 S 8 f Y O m p q Z o c N C e Z g P S 4 b x 7 U w F 6 u 6 q 1 k 8 o U 0 u G Y O U e l d T 4 L f i S U A C F 8 i e o 8 6 5 w C Y Y I 5 4 y A c 4 i C Z I 0 + I W E B W R S w 7 z q E m n D y 4 E G p y K Z P b P O i U e / y / / d P f V / Q i g 3 o C E 2 p S 1 U Y D Y X M z T d 9 d H + c 2 z 0 T y M a n E Q Q F C 2 a Q C c Y w Z a I h k S O S M 8 4 e K 4 4 s l R J 4 k k J R Q / U p C Q + U Z O I 8 A p s B j o Z w M 1 H Z 4 J i n W 2 k V t U X W E 2 z A + Z V n G t + N m w B c N W 4 W I q K g j l I P q H M n V e Z K P U I 4 5 8 z V p n G m H a W e b f J y n y a L i h l j Q R J p E h k w I R W M V a i o R r Z n g z c P 4 4 X / + 7 7 + i l n g M V 9 9 Q a E h C A a u r m 3 T z 1 k u 2 q z S R L O + f o y 8 l I a e F N A 5 i 6 b 4 V f w h R F L G Q V G n k A 5 K v Y i a L o S M 4 T c U Y d s x G n g m U I + 6 r 0 + L E P e o Z G K X z Q 0 x 8 k I G x t O G h W 2 + C 3 P g 0 Q Q A 0 a C s E O f Q x I Y Q c 4 F C n n X E j 5 l z L P N U k c c Y N c T h t H B e K Q I X x c m R S J L L J J K E m E 0 J s Y P p 3 v / 5 r 6 u x W W 0 U 3 G j z X G 5 R Q w N L y O t 3 6 n k n F m g p u d H G r W 4 Q q J J Y i l E 0 m R S 4 t w g 4 V B z k k l F 8 V 6 h g H 8 i l Q M X O 8 D L j k A 7 6 c b P o f 9 y 3 J 9 C M M 8 n J 7 Z j L 5 1 a w I X T t o 5 B J q U k h c w j z 5 u S 8 G 5 4 U c R Z 6 c w g 1 f I o i r f C V g q B 2 3 8 o U o K k 8 R C X l M D O u Y J p N F I g j S O i 6 a S Q l I Z G k n T S b 0 a z H m 9 r e / + k v q 7 e 3 C x T Y k P N d f N C 6 h g G U m 1 f U b L 2 x N B W K B Q N a 4 l C Z W A Z m K C C U E 0 i H I g z i + 3 E o j A Z i 4 l V E Q L Q e c E g 3 m K b 5 x T 5 Z x 4 H U 0 H l + Q x l M j f J C P c q M G 0 O B 1 R M g S 8 u X 5 X v L c u c 9 T A k s 7 k K + F E 3 b c k a / E k M e R d h A K o S G P R S Q d g j g q D u I 4 y C U E K i Y T Q q W Z f F y 2 v / y 7 v 6 L u X v e 9 0 2 k / w Y S a a m h C A R h P + u L L u 3 y 3 I I 0 2 / Y R Q i k y W p p L j i l x o y I p M h e R C 8 1 c B h 6 A C 4 i Z P J f R 5 p e D M t 4 v d 7 y N x H 0 N T Y Q P / 6 V U v H Y s t 0 K P Z A K U 8 M T 4 D p B C K q D + Q h i 8 R D l W e I Y e V p 9 P y Y 4 6 Z P E 0 a k S I i K Q 2 k C C R x R 6 i 8 h S C Q g 0 i I a w I V 9 J v E x F O E C v A N / s / / 8 1 + l j B s d h 4 J Q B p 9 / / j 0 3 L 5 B G a a o t n j 8 m j z I F Q R B D p E K v n 0 0 q B 3 m Q r 1 L 6 V 6 V M o F C Q c M A u f s z X g 5 O C 2 z V d 6 t + g d D p F 1 y b j 3 J j 5 I B o 7 T s J B I Y k k O O S I / J q 4 x O y 4 Q + y 0 J o + D R A g N e Z B v v V h a 4 o p A h W Q C k R w O C J l i p A k l Z F J m X j g c p v / x v / 8 L L v Z Q 4 F A R C r h y 5 S G t r C Y 1 i Q y x D J E M q V R Y 3 J / i D x U H O U w e U s I V O x T I e c X g H G e m l H x h 8 S P V H s k K s U K Z W e r p a u P G i p 2 M A t y 4 1 R l C D s Q k R F o S j r S O 6 1 D E y l d 9 K B D C p C 3 v H u e 1 R z M 0 u 4 r x M E U k 5 c 3 T 8 Q J C F X v z H G R i I u H v + / t 6 6 J e / r u / J r t W B 6 P 8 D p U D + A k V T 0 M I A A A A A S U V O R K 5 C Y I I = < / I m a g e > < / T o u r > < / T o u r s > < / V i s u a l i z a t i o n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 T a b l a 5 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 T a b l a 5 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 C o l u m n s \ N o m b r e < / K e y > < / D i a g r a m O b j e c t K e y > < D i a g r a m O b j e c t K e y > < K e y > C o l u m n s \ E d a d 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 C o l u m n s \ E d a d 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 t b l _ P A I S E S 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 t b l _ P A I S E S 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 C o l u m n s \ I D _ P A I S < / K e y > < / D i a g r a m O b j e c t K e y > < D i a g r a m O b j e c t K e y > < K e y > C o l u m n s \ D I S T R I B U I D O R 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 C o l u m n s \ D I S T R I B U I D O R 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 t b l _ P R O D U C T O S 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 t b l _ P R O D U C T O S 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 C o l u m n s \ I D _ P R O D U C T O S < / K e y > < / D i a g r a m O b j e c t K e y > < D i a g r a m O b j e c t K e y > < K e y > C o l u m n s \ N O M B R E   P R O D U C T O < / K e y > < / D i a g r a m O b j e c t K e y > < D i a g r a m O b j e c t K e y > < K e y > C o l u m n s \ P r e c i o   ( $   U S D ) 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 C o l u m n s \ I D _ P R O D U C T O S 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 P R O D U C T O 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  ( $   U S D ) 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 t b l _ C L I E N T E S 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 t b l _ C L I E N T E S 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 C o l u m n s \ I D _ C L I E N T E S < / K e y > < / D i a g r a m O b j e c t K e y > < D i a g r a m O b j e c t K e y > < K e y > C o l u m n s \ N O M B R E   D E L   C L I E N T E < / K e y > < / D i a g r a m O b j e c t K e y > < D i a g r a m O b j e c t K e y > < K e y > C o l u m n s \ i d _ P A I S < / K e y > < / D i a g r a m O b j e c t K e y > < D i a g r a m O b j e c t K e y > < K e y > C o l u m n s \ C I U D A D < / K e y > < / D i a g r a m O b j e c t K e y > < D i a g r a m O b j e c t K e y > < K e y > C o l u m n s \ D I S T R I B U I D O R 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 C o l u m n s \ I D _ C L I E N T E S 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 C o l u m n s \ C I U D A D 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 C o l u m n s \ D I S T R I B U I D O R 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 t b l _ D E S C U E N T O S 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 t b l _ D E S C U E N T O S 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 C o l u m n s \ I D _ P A I S _ A � O < / K e y > < / D i a g r a m O b j e c t K e y > < D i a g r a m O b j e c t K e y > < K e y > C o l u m n s \ i d _ P A I S < / K e y > < / D i a g r a m O b j e c t K e y > < D i a g r a m O b j e c t K e y > < K e y > C o l u m n s \ i d _ A � O < / K e y > < / D i a g r a m O b j e c t K e y > < D i a g r a m O b j e c t K e y > < K e y > C o l u m n s \ D E S C U E N T O 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 C o l u m n s \ I D _ P A I S _ A � O 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 C o l u m n s \ i d _ A � O 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 C o l u m n s \ D E S C U E N T O 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 C o l u m n s \ I D _ P E D I D O S < / K e y > < / D i a g r a m O b j e c t K e y > < D i a g r a m O b j e c t K e y > < K e y > C o l u m n s \ i d _ C L I E N T E < / K e y > < / D i a g r a m O b j e c t K e y > < D i a g r a m O b j e c t K e y > < K e y > C o l u m n s \ i d _ P R O D U C T O < / K e y > < / D i a g r a m O b j e c t K e y > < D i a g r a m O b j e c t K e y > < K e y > C o l u m n s \ F E C H A < / K e y > < / D i a g r a m O b j e c t K e y > < D i a g r a m O b j e c t K e y > < K e y > C o l u m n s \ C A N T I D A D < / K e y > < / D i a g r a m O b j e c t K e y > < D i a g r a m O b j e c t K e y > < K e y > C o l u m n s \ i d _ P A I S < / K e y > < / D i a g r a m O b j e c t K e y > < D i a g r a m O b j e c t K e y > < K e y > C o l u m n s \ i d _ A � O < / K e y > < / D i a g r a m O b j e c t K e y > < D i a g r a m O b j e c t K e y > < K e y > C o l u m n s \ i d _ P A I S _ A � O < / K e y > < / D i a g r a m O b j e c t K e y > < D i a g r a m O b j e c t K e y > < K e y > C o l u m n s \ P O R C   D E S C U E N T O 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 C o l u m n s \ I D _ P E D I D O S 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 C o l u m n s \ i d _ P R O D U C T O 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 C o l u m n s \ i d _ P A I S 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 C o l u m n s \ i d _ A � O 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 C o l u m n s \ i d _ P A I S _ A � O 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 C o l u m n s \ P O R C   D E S C U E N T O 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 T a g s \ T a b l e s \ & l t ; T a b l e s \ t b l _ P A I S E S & g t ; < / K e y > < / D i a g r a m O b j e c t K e y > < D i a g r a m O b j e c t K e y > < K e y > D y n a m i c   T a g s \ T a b l e s \ & l t ; T a b l e s \ t b l _ P R O D U C T O S & g t ; < / K e y > < / D i a g r a m O b j e c t K e y > < D i a g r a m O b j e c t K e y > < K e y > D y n a m i c   T a g s \ T a b l e s \ & l t ; T a b l e s \ t b l _ D E S C U E N T O S & g t ; < / K e y > < / D i a g r a m O b j e c t K e y > < D i a g r a m O b j e c t K e y > < K e y > D y n a m i c   T a g s \ T a b l e s \ & l t ; T a b l e s \ t b l _ C L I E N T E S & g t ; < / K e y > < / D i a g r a m O b j e c t K e y > < D i a g r a m O b j e c t K e y > < K e y > D y n a m i c   T a g s \ T a b l e s \ & l t ; T a b l e s \ t b l _ P E D I D O S & g t ; < / K e y > < / D i a g r a m O b j e c t K e y > < D i a g r a m O b j e c t K e y > < K e y > T a b l e s \ t b l _ P A I S E S < / K e y > < / D i a g r a m O b j e c t K e y > < D i a g r a m O b j e c t K e y > < K e y > T a b l e s \ t b l _ P A I S E S \ C o l u m n s \ I D _ P A I S < / K e y > < / D i a g r a m O b j e c t K e y > < D i a g r a m O b j e c t K e y > < K e y > T a b l e s \ t b l _ P A I S E S \ C o l u m n s \ D I S T R I B U I D O R < / K e y > < / D i a g r a m O b j e c t K e y > < D i a g r a m O b j e c t K e y > < K e y > T a b l e s \ t b l _ P R O D U C T O S < / K e y > < / D i a g r a m O b j e c t K e y > < D i a g r a m O b j e c t K e y > < K e y > T a b l e s \ t b l _ P R O D U C T O S \ C o l u m n s \ I D _ P R O D U C T O S < / K e y > < / D i a g r a m O b j e c t K e y > < D i a g r a m O b j e c t K e y > < K e y > T a b l e s \ t b l _ P R O D U C T O S \ C o l u m n s \ N O M B R E   P R O D U C T O < / K e y > < / D i a g r a m O b j e c t K e y > < D i a g r a m O b j e c t K e y > < K e y > T a b l e s \ t b l _ P R O D U C T O S \ C o l u m n s \ P r e c i o   ( $   U S D ) < / K e y > < / D i a g r a m O b j e c t K e y > < D i a g r a m O b j e c t K e y > < K e y > T a b l e s \ t b l _ D E S C U E N T O S < / K e y > < / D i a g r a m O b j e c t K e y > < D i a g r a m O b j e c t K e y > < K e y > T a b l e s \ t b l _ D E S C U E N T O S \ C o l u m n s \ I D _ P A I S _ A � O < / K e y > < / D i a g r a m O b j e c t K e y > < D i a g r a m O b j e c t K e y > < K e y > T a b l e s \ t b l _ D E S C U E N T O S \ C o l u m n s \ i d _ P A I S < / K e y > < / D i a g r a m O b j e c t K e y > < D i a g r a m O b j e c t K e y > < K e y > T a b l e s \ t b l _ D E S C U E N T O S \ C o l u m n s \ i d _ A � O < / K e y > < / D i a g r a m O b j e c t K e y > < D i a g r a m O b j e c t K e y > < K e y > T a b l e s \ t b l _ D E S C U E N T O S \ C o l u m n s \ D E S C U E N T O < / K e y > < / D i a g r a m O b j e c t K e y > < D i a g r a m O b j e c t K e y > < K e y > T a b l e s \ t b l _ C L I E N T E S < / K e y > < / D i a g r a m O b j e c t K e y > < D i a g r a m O b j e c t K e y > < K e y > T a b l e s \ t b l _ C L I E N T E S \ C o l u m n s \ I D _ C L I E N T E S < / K e y > < / D i a g r a m O b j e c t K e y > < D i a g r a m O b j e c t K e y > < K e y > T a b l e s \ t b l _ C L I E N T E S \ C o l u m n s \ N O M B R E   D E L   C L I E N T E < / K e y > < / D i a g r a m O b j e c t K e y > < D i a g r a m O b j e c t K e y > < K e y > T a b l e s \ t b l _ C L I E N T E S \ C o l u m n s \ i d _ P A I S < / K e y > < / D i a g r a m O b j e c t K e y > < D i a g r a m O b j e c t K e y > < K e y > T a b l e s \ t b l _ C L I E N T E S \ C o l u m n s \ C I U D A D < / K e y > < / D i a g r a m O b j e c t K e y > < D i a g r a m O b j e c t K e y > < K e y > T a b l e s \ t b l _ C L I E N T E S \ C o l u m n s \ D I S T R I B U I D O R < / K e y > < / D i a g r a m O b j e c t K e y > < D i a g r a m O b j e c t K e y > < K e y > T a b l e s \ t b l _ P E D I D O S < / K e y > < / D i a g r a m O b j e c t K e y > < D i a g r a m O b j e c t K e y > < K e y > T a b l e s \ t b l _ P E D I D O S \ C o l u m n s \ I D _ P E D I D O S < / K e y > < / D i a g r a m O b j e c t K e y > < D i a g r a m O b j e c t K e y > < K e y > T a b l e s \ t b l _ P E D I D O S \ C o l u m n s \ i d _ C L I E N T E < / K e y > < / D i a g r a m O b j e c t K e y > < D i a g r a m O b j e c t K e y > < K e y > T a b l e s \ t b l _ P E D I D O S \ C o l u m n s \ i d _ P R O D U C T O < / K e y > < / D i a g r a m O b j e c t K e y > < D i a g r a m O b j e c t K e y > < K e y > T a b l e s \ t b l _ P E D I D O S \ C o l u m n s \ F E C H A < / K e y > < / D i a g r a m O b j e c t K e y > < D i a g r a m O b j e c t K e y > < K e y > T a b l e s \ t b l _ P E D I D O S \ C o l u m n s \ C A N T I D A D < / K e y > < / D i a g r a m O b j e c t K e y > < D i a g r a m O b j e c t K e y > < K e y > T a b l e s \ t b l _ P E D I D O S \ C o l u m n s \ i d _ P A I S < / K e y > < / D i a g r a m O b j e c t K e y > < D i a g r a m O b j e c t K e y > < K e y > T a b l e s \ t b l _ P E D I D O S \ C o l u m n s \ i d _ A � O < / K e y > < / D i a g r a m O b j e c t K e y > < D i a g r a m O b j e c t K e y > < K e y > T a b l e s \ t b l _ P E D I D O S \ C o l u m n s \ i d _ P A I S _ A � O < / K e y > < / D i a g r a m O b j e c t K e y > < D i a g r a m O b j e c t K e y > < K e y > T a b l e s \ t b l _ P E D I D O S \ C o l u m n s \ P O R C   D E S C U E N T O 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 R e l a t i o n s h i p s \ & l t ; T a b l e s \ t b l _ C L I E N T E S \ C o l u m n s \ i d _ P A I S & g t ; - & l t ; T a b l e s \ t b l _ P A I S E S \ C o l u m n s \ I D _ P A I S & g t ; \ F K 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 R e l a t i o n s h i p s \ & l t ; T a b l e s \ t b l _ C L I E N T E S \ C o l u m n s \ i d _ P A I S & g t ; - & l t ; T a b l e s \ t b l _ P A I S E S \ C o l u m n s \ I D _ P A I S & g t ; \ P K 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 R e l a t i o n s h i p s \ & l t ; T a b l e s \ t b l _ C L I E N T E S \ C o l u m n s \ i d _ P A I S & g t ; - & l t ; T a b l e s \ t b l _ P A I S E S \ C o l u m n s \ I D _ P A I S & g t ; \ C r o s s F i l t e r 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 R e l a t i o n s h i p s \ & l t ; T a b l e s \ t b l _ P E D I D O S \ C o l u m n s \ i d _ C L I E N T E & g t ; - & l t ; T a b l e s \ t b l _ C L I E N T E S \ C o l u m n s \ I D _ C L I E N T E S & g t ; \ F K 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 R e l a t i o n s h i p s \ & l t ; T a b l e s \ t b l _ P E D I D O S \ C o l u m n s \ i d _ C L I E N T E & g t ; - & l t ; T a b l e s \ t b l _ C L I E N T E S \ C o l u m n s \ I D _ C L I E N T E S & g t ; \ P K 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 R e l a t i o n s h i p s \ & l t ; T a b l e s \ t b l _ P E D I D O S \ C o l u m n s \ i d _ C L I E N T E & g t ; - & l t ; T a b l e s \ t b l _ C L I E N T E S \ C o l u m n s \ I D _ C L I E N T E S & g t ; \ C r o s s F i l t e r < / K e y > < / D i a g r a m O b j e c t K e y > < D i a g r a m O b j e c t K e y > < K e y > R e l a t i o n s h i p s \ & l t ; T a b l e s \ t b l _ P E D I D O S \ C o l u m n s \ i d _ P A I S _ A � O & g t ; - & l t ; T a b l e s \ t b l _ D E S C U E N T O S \ C o l u m n s \ I D _ P A I S _ A � O & g t ; < / K e y > < / D i a g r a m O b j e c t K e y > < D i a g r a m O b j e c t K e y > < K e y > R e l a t i o n s h i p s \ & l t ; T a b l e s \ t b l _ P E D I D O S \ C o l u m n s \ i d _ P A I S _ A � O & g t ; - & l t ; T a b l e s \ t b l _ D E S C U E N T O S \ C o l u m n s \ I D _ P A I S _ A � O & g t ; \ F K < / K e y > < / D i a g r a m O b j e c t K e y > < D i a g r a m O b j e c t K e y > < K e y > R e l a t i o n s h i p s \ & l t ; T a b l e s \ t b l _ P E D I D O S \ C o l u m n s \ i d _ P A I S _ A � O & g t ; - & l t ; T a b l e s \ t b l _ D E S C U E N T O S \ C o l u m n s \ I D _ P A I S _ A � O & g t ; \ P K < / K e y > < / D i a g r a m O b j e c t K e y > < D i a g r a m O b j e c t K e y > < K e y > R e l a t i o n s h i p s \ & l t ; T a b l e s \ t b l _ P E D I D O S \ C o l u m n s \ i d _ P A I S _ A � O & g t ; - & l t ; T a b l e s \ t b l _ D E S C U E N T O S \ C o l u m n s \ I D _ P A I S _ A � O & g t ; \ C r o s s F i l t e r 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 R e l a t i o n s h i p s \ & l t ; T a b l e s \ t b l _ P E D I D O S \ C o l u m n s \ i d _ P R O D U C T O & g t ; - & l t ; T a b l e s \ t b l _ P R O D U C T O S \ C o l u m n s \ I D _ P R O D U C T O S & g t ; \ F K 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 R e l a t i o n s h i p s \ & l t ; T a b l e s \ t b l _ P E D I D O S \ C o l u m n s \ i d _ P R O D U C T O & g t ; - & l t ; T a b l e s \ t b l _ P R O D U C T O S \ C o l u m n s \ I D _ P R O D U C T O S & g t ; \ P K 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 R e l a t i o n s h i p s \ & l t ; T a b l e s \ t b l _ P E D I D O S \ C o l u m n s \ i d _ P R O D U C T O & g t ; - & l t ; T a b l e s \ t b l _ P R O D U C T O S \ C o l u m n s \ I D _ P R O D U C T O S & g t ; \ C r o s s F i l t e r < / K e y > < / D i a g r a m O b j e c t K e y > < / A l l K e y s > < S e l e c t e d K e y s > < D i a g r a m O b j e c t K e y > < K e y > T a b l e s \ t b l _ D E S C U E N T O S 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 T a g s \ T a b l e s \ & l t ; T a b l e s \ t b l _ P A I S E S & g t ; 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 T a g s \ T a b l e s \ & l t ; T a b l e s \ t b l _ P R O D U C T O S & g t ; 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 T a g s \ T a b l e s \ & l t ; T a b l e s \ t b l _ D E S C U E N T O S & g t ; 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 T a g s \ T a b l e s \ & l t ; T a b l e s \ t b l _ C L I E N T E S & g t ; 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 T a b l e s \ t b l _ P A I S E S < / K e y > < / a : K e y > < a : V a l u e   i : t y p e = " D i a g r a m D i s p l a y N o d e V i e w S t a t e " > < H e i g h t > 1 0 9 < / H e i g h t > < I s E x p a n d e d > t r u e < / I s E x p a n d e d > < L a y e d O u t > t r u e < / L a y e d O u t > < W i d t h > 1 7 9 < / W i d t h > < / a : V a l u e > < / a : K e y V a l u e O f D i a g r a m O b j e c t K e y a n y T y p e z b w N T n L X > < a : K e y V a l u e O f D i a g r a m O b j e c t K e y a n y T y p e z b w N T n L X > < a : K e y > < K e y > T a b l e s \ t b l _ P A I S E S \ C o l u m n s \ I D _ P A I S 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 T a b l e s \ t b l _ P A I S E S \ C o l u m n s \ D I S T R I B U I D O R 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 7 7 9 < / L e f t > < T a b I n d e x > 3 < / T a b I n d e x > < T o p >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 T a b l e s \ t b l _ P R O D U C T O S \ C o l u m n s \ I D _ P R O D U C T O S 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 T a b l e s \ t b l _ P R O D U C T O S \ C o l u m n s \ N O M B R E 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 T a b l e s \ t b l _ P R O D U C T O S \ C o l u m n s \ P r e c i o   ( $   U S D ) 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 T a b l e s \ t b l _ D E S C U E N T O S 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 7 7 9 < / L e f t > < T a b I n d e x > 4 < / T a b I n d e x > < T o p > 1 7 1 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 T a b l e s \ t b l _ D E S C U E N T O S \ C o l u m n s \ I D _ P A I S _ A � O 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 T a b l e s \ t b l _ D E S C U E N T O S \ C o l u m n s \ i d _ P A I S 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 T a b l e s \ t b l _ D E S C U E N T O S \ C o l u m n s \ i d _ A � O 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 T a b l e s \ t b l _ D E S C U E N T O S \ C o l u m n s \ D E S C U E N T O 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< / K e y > < / a : K e y > < a : V a l u e   i : t y p e = " D i a g r a m D i s p l a y N o d e V i e w S t a t e " > < H e i g h t > 1 7 9 < / H e i g h t > < I s E x p a n d e d > t r u e < / I s E x p a n d e d > < L a y e d O u t > t r u e < / L a y e d O u t > < L e f t > 2 4 1 < / L e f t > < T a b I n d e x > 1 < / T a b I n d e x > < T o p >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 T a b l e s \ t b l _ C L I E N T E S \ C o l u m n s \ I D _ C L I E N T E S 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 T a b l e s \ t b l _ C L I E N T E S \ C o l u m n s \ N O M B R E   D E L  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 T a b l e s \ t b l _ C L I E N T E S \ C o l u m n s \ C I U D A D 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 T a b l e s \ t b l _ C L I E N T E S \ C o l u m n s \ D I S T R I B U I D O R 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< / K e y > < / a : K e y > < a : V a l u e   i : t y p e = " D i a g r a m D i s p l a y N o d e V i e w S t a t e " > < H e i g h t > 2 8 6 < / H e i g h t > < I s E x p a n d e d > t r u e < / I s E x p a n d e d > < L a y e d O u t > t r u e < / L a y e d O u t > < L e f t > 4 9 3 < / L e f t > < T a b I n d e x > 2 < / T a b I n d e x > < T o p >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 T a b l e s \ t b l _ P E D I D O S \ C o l u m n s \ C A N T I D A D 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 T a b l e s \ t b l _ P E D I D O S \ C o l u m n s \ i d _ P A I S _ A � O 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 T a b l e s \ t b l _ P E D I D O S \ C o l u m n s \ P O R C   D E S C U E N T O 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< / K e y > < / a : K e y > < a : V a l u e   i : t y p e = " D i a g r a m D i s p l a y L i n k V i e w S t a t e " > < A u t o m a t i o n P r o p e r t y H e l p e r T e x t > E x t r e m o   1 :   ( 2 2 5 , 9 0 , 5 ) .   E x t r e m o   2 :   ( 1 9 5 , 5 4 , 5 ) 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 2 2 5 < / b : _ x > < b : _ y > 9 0 . 5 < / b : _ y > < / b : P o i n t > < b : P o i n t > < b : _ x > 2 1 2 < / b : _ x > < b : _ y > 9 0 . 5 < / b : _ y > < / b : P o i n t > < b : P o i n t > < b : _ x > 2 1 0 < / b : _ x > < b : _ y > 8 8 . 5 < / b : _ y > < / b : P o i n t > < b : P o i n t > < b : _ x > 2 1 0 < / b : _ x > < b : _ y > 5 6 . 5 < / b : _ y > < / b : P o i n t > < b : P o i n t > < b : _ x > 2 0 8 < / b : _ x > < b : _ y > 5 4 . 5 < / b : _ y > < / b : P o i n t > < b : P o i n t > < b : _ x > 1 9 5 < / b : _ x > < b : _ y > 5 4 . 5 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 2 2 5 < / b : _ x > < b : _ y > 8 2 . 5 < / b : _ y > < / L a b e l L o c a t i o n > < L o c a t i o n   x m l n s : b = " h t t p : / / s c h e m a s . d a t a c o n t r a c t . o r g / 2 0 0 4 / 0 7 / S y s t e m . W i n d o w s " > < b : _ x > 2 4 1 < / b : _ x > < b : _ y > 9 0 . 5 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 1 7 9 < / b : _ x > < b : _ y > 4 6 . 5 < / b : _ y > < / L a b e l L o c a t i o n > < L o c a t i o n   x m l n s : b = " h t t p : / / s c h e m a s . d a t a c o n t r a c t . o r g / 2 0 0 4 / 0 7 / S y s t e m . W i n d o w s " > < b : _ x > 1 7 9 < / b : _ x > < b : _ y > 5 4 . 5 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 2 2 5 < / b : _ x > < b : _ y > 9 0 . 5 < / b : _ y > < / b : P o i n t > < b : P o i n t > < b : _ x > 2 1 2 < / b : _ x > < b : _ y > 9 0 . 5 < / b : _ y > < / b : P o i n t > < b : P o i n t > < b : _ x > 2 1 0 < / b : _ x > < b : _ y > 8 8 . 5 < / b : _ y > < / b : P o i n t > < b : P o i n t > < b : _ x > 2 1 0 < / b : _ x > < b : _ y > 5 6 . 5 < / b : _ y > < / b : P o i n t > < b : P o i n t > < b : _ x > 2 0 8 < / b : _ x > < b : _ y > 5 4 . 5 < / b : _ y > < / b : P o i n t > < b : P o i n t > < b : _ x > 1 9 5 < / b : _ x > < b : _ y > 5 4 . 5 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< / K e y > < / a : K e y > < a : V a l u e   i : t y p e = " D i a g r a m D i s p l a y L i n k V i e w S t a t e " > < A u t o m a t i o n P r o p e r t y H e l p e r T e x t > E x t r e m o   1 :   ( 4 7 7 , 1 4 5 ) .   E x t r e m o   2 :   ( 4 5 7 , 9 0 , 5 ) 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 4 7 7 < / b : _ x > < b : _ y > 1 4 5 < / b : _ y > < / b : P o i n t > < b : P o i n t > < b : _ x > 4 6 9 < / b : _ x > < b : _ y > 1 4 5 < / b : _ y > < / b : P o i n t > < b : P o i n t > < b : _ x > 4 6 7 < / b : _ x > < b : _ y > 1 4 3 < / b : _ y > < / b : P o i n t > < b : P o i n t > < b : _ x > 4 6 7 < / b : _ x > < b : _ y > 9 2 . 5 < / b : _ y > < / b : P o i n t > < b : P o i n t > < b : _ x > 4 6 5 < / b : _ x > < b : _ y > 9 0 . 5 < / b : _ y > < / b : P o i n t > < b : P o i n t > < b : _ x > 4 5 7 < / b : _ x > < b : _ y > 9 0 . 5 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 4 7 7 < / b : _ x > < b : _ y > 1 3 7 < / b : _ y > < / L a b e l L o c a t i o n > < L o c a t i o n   x m l n s : b = " h t t p : / / s c h e m a s . d a t a c o n t r a c t . o r g / 2 0 0 4 / 0 7 / S y s t e m . W i n d o w s " > < b : _ x > 4 9 3 < / b : _ x > < b : _ y > 1 4 5 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 4 4 1 < / b : _ x > < b : _ y > 8 2 . 5 < / b : _ y > < / L a b e l L o c a t i o n > < L o c a t i o n   x m l n s : b = " h t t p : / / s c h e m a s . d a t a c o n t r a c t . o r g / 2 0 0 4 / 0 7 / S y s t e m . W i n d o w s " > < b : _ x > 4 4 1 < / b : _ x > < b : _ y > 9 0 . 5 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 4 7 7 < / b : _ x > < b : _ y > 1 4 5 < / b : _ y > < / b : P o i n t > < b : P o i n t > < b : _ x > 4 6 9 < / b : _ x > < b : _ y > 1 4 5 < / b : _ y > < / b : P o i n t > < b : P o i n t > < b : _ x > 4 6 7 < / b : _ x > < b : _ y > 1 4 3 < / b : _ y > < / b : P o i n t > < b : P o i n t > < b : _ x > 4 6 7 < / b : _ x > < b : _ y > 9 2 . 5 < / b : _ y > < / b : P o i n t > < b : P o i n t > < b : _ x > 4 6 5 < / b : _ x > < b : _ y > 9 0 . 5 < / b : _ y > < / b : P o i n t > < b : P o i n t > < b : _ x > 4 5 7 < / b : _ x > < b : _ y > 9 0 . 5 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 R e l a t i o n s h i p s \ & l t ; T a b l e s \ t b l _ P E D I D O S \ C o l u m n s \ i d _ P A I S _ A � O & g t ; - & l t ; T a b l e s \ t b l _ D E S C U E N T O S \ C o l u m n s \ I D _ P A I S _ A � O & g t ; < / K e y > < / a : K e y > < a : V a l u e   i : t y p e = " D i a g r a m D i s p l a y L i n k V i e w S t a t e " > < A u t o m a t i o n P r o p e r t y H e l p e r T e x t > E x t r e m o   1 :   ( 7 0 9 , 1 5 5 ) .   E x t r e m o   2 :   ( 7 6 3 , 2 4 6 ) 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 7 0 9 < / b : _ x > < b : _ y > 1 5 5 < / b : _ y > < / b : P o i n t > < b : P o i n t > < b : _ x > 7 3 4 < / b : _ x > < b : _ y > 1 5 5 < / b : _ y > < / b : P o i n t > < b : P o i n t > < b : _ x > 7 3 6 < / b : _ x > < b : _ y > 1 5 7 < / b : _ y > < / b : P o i n t > < b : P o i n t > < b : _ x > 7 3 6 < / b : _ x > < b : _ y > 2 4 4 < / b : _ y > < / b : P o i n t > < b : P o i n t > < b : _ x > 7 3 8 < / b : _ x > < b : _ y > 2 4 6 < / b : _ y > < / b : P o i n t > < b : P o i n t > < b : _ x > 7 6 3 < / b : _ x > < b : _ y > 2 4 6 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 R e l a t i o n s h i p s \ & l t ; T a b l e s \ t b l _ P E D I D O S \ C o l u m n s \ i d _ P A I S _ A � O & g t ; - & l t ; T a b l e s \ t b l _ D E S C U E N T O S \ C o l u m n s \ I D _ P A I S _ A � O & g t ; \ F K 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 6 9 3 < / b : _ x > < b : _ y > 1 4 7 < / b : _ y > < / L a b e l L o c a t i o n > < L o c a t i o n   x m l n s : b = " h t t p : / / s c h e m a s . d a t a c o n t r a c t . o r g / 2 0 0 4 / 0 7 / S y s t e m . W i n d o w s " > < b : _ x > 6 9 3 < / b : _ x > < b : _ y > 1 5 5 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 R e l a t i o n s h i p s \ & l t ; T a b l e s \ t b l _ P E D I D O S \ C o l u m n s \ i d _ P A I S _ A � O & g t ; - & l t ; T a b l e s \ t b l _ D E S C U E N T O S \ C o l u m n s \ I D _ P A I S _ A � O & g t ; \ P K 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 7 6 3 < / b : _ x > < b : _ y > 2 3 8 < / b : _ y > < / L a b e l L o c a t i o n > < L o c a t i o n   x m l n s : b = " h t t p : / / s c h e m a s . d a t a c o n t r a c t . o r g / 2 0 0 4 / 0 7 / S y s t e m . W i n d o w s " > < b : _ x > 7 7 9 < / b : _ x > < b : _ y > 2 4 6 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 R e l a t i o n s h i p s \ & l t ; T a b l e s \ t b l _ P E D I D O S \ C o l u m n s \ i d _ P A I S _ A � O & g t ; - & l t ; T a b l e s \ t b l _ D E S C U E N T O S \ C o l u m n s \ I D _ P A I S _ A � O & g t ; \ C r o s s F i l t e r 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 7 0 9 < / b : _ x > < b : _ y > 1 5 5 < / b : _ y > < / b : P o i n t > < b : P o i n t > < b : _ x > 7 3 4 < / b : _ x > < b : _ y > 1 5 5 < / b : _ y > < / b : P o i n t > < b : P o i n t > < b : _ x > 7 3 6 < / b : _ x > < b : _ y > 1 5 7 < / b : _ y > < / b : P o i n t > < b : P o i n t > < b : _ x > 7 3 6 < / b : _ x > < b : _ y > 2 4 4 < / b : _ y > < / b : P o i n t > < b : P o i n t > < b : _ x > 7 3 8 < / b : _ x > < b : _ y > 2 4 6 < / b : _ y > < / b : P o i n t > < b : P o i n t > < b : _ x > 7 6 3 < / b : _ x > < b : _ y > 2 4 6 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< / K e y > < / a : K e y > < a : V a l u e   i : t y p e = " D i a g r a m D i s p l a y L i n k V i e w S t a t e " > < A u t o m a t i o n P r o p e r t y H e l p e r T e x t > E x t r e m o   1 :   ( 7 0 9 , 1 3 5 ) .   E x t r e m o   2 :   ( 7 6 3 , 8 4 ) 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 7 0 9 < / b : _ x > < b : _ y > 1 3 5 < / b : _ y > < / b : P o i n t > < b : P o i n t > < b : _ x > 7 3 4 < / b : _ x > < b : _ y > 1 3 5 < / b : _ y > < / b : P o i n t > < b : P o i n t > < b : _ x > 7 3 6 < / b : _ x > < b : _ y > 1 3 3 < / b : _ y > < / b : P o i n t > < b : P o i n t > < b : _ x > 7 3 6 < / b : _ x > < b : _ y > 8 6 < / b : _ y > < / b : P o i n t > < b : P o i n t > < b : _ x > 7 3 8 < / b : _ x > < b : _ y > 8 4 < / b : _ y > < / b : P o i n t > < b : P o i n t > < b : _ x > 7 6 3 < / b : _ x > < b : _ y >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 6 9 3 < / b : _ x > < b : _ y > 1 2 7 < / b : _ y > < / L a b e l L o c a t i o n > < L o c a t i o n   x m l n s : b = " h t t p : / / s c h e m a s . d a t a c o n t r a c t . o r g / 2 0 0 4 / 0 7 / S y s t e m . W i n d o w s " > < b : _ x > 6 9 3 < / b : _ x > < b : _ y > 1 3 5 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 7 6 3 < / b : _ x > < b : _ y > 7 6 < / b : _ y > < / L a b e l L o c a t i o n > < L o c a t i o n   x m l n s : b = " h t t p : / / s c h e m a s . d a t a c o n t r a c t . o r g / 2 0 0 4 / 0 7 / S y s t e m . W i n d o w s " > < b : _ x > 7 7 9 < / b : _ x > < b : _ y > 8 4 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 7 0 9 < / b : _ x > < b : _ y > 1 3 5 < / b : _ y > < / b : P o i n t > < b : P o i n t > < b : _ x > 7 3 4 < / b : _ x > < b : _ y > 1 3 5 < / b : _ y > < / b : P o i n t > < b : P o i n t > < b : _ x > 7 3 6 < / b : _ x > < b : _ y > 1 3 3 < / b : _ y > < / b : P o i n t > < b : P o i n t > < b : _ x > 7 3 6 < / b : _ x > < b : _ y > 8 6 < / b : _ y > < / b : P o i n t > < b : P o i n t > < b : _ x > 7 3 8 < / b : _ x > < b : _ y > 8 4 < / b : _ y > < / b : P o i n t > < b : P o i n t > < b : _ x > 7 6 3 < / b : _ x > < b : _ y > 8 4 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2 a 9 9 b 5 1 - d a e 8 - 4 0 8 3 - b 3 5 6 - 0 b e 0 b c 1 a f f 9 0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 - 1 7 . 9 3 8 6 6 9 2 3 7 8 9 8 8 2 2 < / L a t i t u d e > < L o n g i t u d e > - 6 5 . 7 4 3 6 6 1 5 9 1 4 4 4 3 0 8 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g A A A S o A Y q y P w k A A D I i S U R B V H h e 7 X 3 3 d x x J c m a 0 N 0 C j 4 T 0 I A v R 2 h h y z O 6 N Z o 9 X t n n R 6 0 t u 3 0 u r p 3 A + 6 e / f u / r X 7 A 1 Y 6 S b M z O 7 s 7 w + H Q D b 0 D S Z A E A R D e N E z 7 i y 8 y s 6 q 6 0 Q 1 0 A y C 6 u r E f E J 2 m C o 2 q z P w q I i N N e X 7 z 9 Y 0 8 H V K c O t J P R 3 v i l M l k K J f L U T q b p 6 + f B y m Z I c r n V b G Y 0 M D v z V M m 5 5 E 4 j v m 9 R H 0 t W e p q z l J 7 N C f 5 O f 6 T 5 U 0 v p T I e m k 1 4 J Z 7 k O P I N Y q E c r S b 5 j 1 0 I j 0 f d X y m Y Y w i d 4 v V 6 K R g M k C c 9 S a n E t J x z G O H 5 z T e H j 1 B e r 4 d + / u E F y m W S l M l m K c 9 k m l / z 0 I 3 X g b J E M n D m X x 5 M 0 f 3 p g J C l F L q a c 0 K y o V Z m K G O T z 5 t e 8 d H Y n J + C v j y F / H l a m n t D Q / 0 9 l P f 4 m H w + J q u c 6 h o Y A h X D 5 B e T y u / 3 U y T i p b W Z m 3 L 8 s M H z z 4 e M U P G m K F 0 c 6 a G 1 x B p r p S z 5 f D 4 K h J v o q 7 H Q t m Q q R 7 C d w N w t 0 E x O X O h N 0 q v H 1 + j D D z + w G i j + z Y s F P z 2 f 9 8 v f g n T A R r p 0 w z 4 o m O t z w u S Z E I R C H K Q K B n 2 U T T y m b G p N j h 0 W H C p C d c S a 6 M P T w / R m 4 g 1 1 d H b Q m z c T t L K S o F d 0 Q Z 9 R m j i D 8 Q y 1 Z F 7 S 2 O Z I W W 1 U D s W E Q t u D 1 p p f 8 / L / y p F 3 b Y I 8 s S N l S e c m b E c q A H E I i I U H F Y i V W 7 3 L F k B a n 9 H 4 O D S E + u j M K L U 1 h W h l e Z l C 4 b A Q J 5 V K 0 l c v Y q I V S h H p b G + K + m J Z W l 5 a p D s L v V W T y d n f 2 g + g 7 Z a 4 z A P H d s Q y p I I Y U o W 5 v 7 g + e 1 u O N z q 4 V 4 y C a G D h i v 3 4 1 D C 1 R o O 0 u r p C w V C I 1 t f W K J n c p G c L 0 b J k u t C 9 I t o j m U y S L 9 J R N Z m A / S Q T 4 A Y y A a X K y + Q h h M D J k + X + K R w + G 5 s e C r a e 5 a O O e m l Q Y a O 3 Z H 5 D i I f t r V 9 8 d I G a I 0 H a 3 N z k f l O C k h w C q O h X i z C 7 C h s H 0 t 3 N G e q O B 8 R 0 e f p q k a 6 + C u q j 7 k T A d / B M M 8 R x w u Q Z A a l Q z p B U J k D B 9 k t b 6 q j R B C Z + q f y G k B 9 d u k B z b y f U 0 5 I r N R J t o k A w S O l M m n y B K J 9 R C D S C M z 0 Z O t e T 5 P 7 V G 0 q m 0 v S W j n K + P s G l y O V x t 7 U B y q w Y J s 8 Q C 5 o K k k p l K R B / v 2 R d N Y q 4 c y B k H x D t v E j e b J L 7 S x F K p 9 O 0 y S Z e m v t M i w t z t L y 4 S B u J R V i D G n k 6 z / 2 l 9 + L j t P D y F q 2 x S Q j p 6 B 6 y y B Q L 5 e l 0 d 5 r + b C R J R 9 o y r O 2 W u Z E o d 3 i t U a J N H y i q I V U 6 k y N v 7 D 0 5 1 o j w / M u V W z W u j v 3 H z z + + S P 9 2 P 0 8 d k S R 1 Z J 9 T r K W F f N w 5 X l p a Z J U M t 2 6 A w p E I h U J h 2 k i T j A W 1 t r a R P x C k O 7 f v 0 O j o U X r y Z I w W 8 g P 0 H z / u k w 4 2 s L C w Q O P j L 2 l g o J / u L A 1 x f s M + j 3 Y N U 1 Y G J u 1 0 V E C 8 H i Z a 4 p 4 c a y R 4 / u X b x i J U t O t 9 1 k w Z W l r L U V 9 z i o 7 G V y m T T g m h 8 N A M B A K s f R L U 1 N Q s / a k 0 H 4 u 1 x L m P l a T X E x M 0 O n J U K v 7 p 0 6 d 0 6 t Q p + U 4 8 W e f m 5 q Q f N j w 8 T O m s h 7 5 6 F p J j u 0 X A m 6 e R y A T d f b F M 3 t Y T 1 N v m p 1 X M r u D v r n d U Q i o 8 2 L x c B r T + Q I 4 1 C h q K U O G 2 0 2 x S B L j v k 5 V B 2 5 + O J m h 1 Z Y W i T J 7 V 1 W W K t 7 S y c Z f n i v R x J 5 n o x u u g z E z 4 4 f A m T U 1 O 0 N A Q T L w 8 3 b t 3 X 4 i W y W T p + P F R 6 Y N 1 d n b p / 0 J 0 9 W V w 1 9 O G j n V m q D m Q o 5 W Z M f I F o / Q 2 N 0 S X B z M F j o X l D Q 9 d e 1 2 a s O j 0 m v a K B w T G r z D 4 u x s v 5 L t E J a R C j p c 2 y Z N 8 L s c a A Z 7 / 1 y C E i n a e p L W N s H i U o F E G Y k n q D S + w Z g p S U z Q s D W 9 z Y 1 P G o G Y S X r o 3 F d B / S d y 3 2 q D z f V n y + k N 0 7 8 F j O n n y J P l 9 X r r / f J b O d 6 / R 4 O C g P l P h 8 y d h H a s M A e b e Z 6 O b x F 8 p m J u b F b K G 4 / 3 0 e s l H F / q 2 D n z i e t E G T b N c W P f S I k t 3 L E t N Q X 4 o 8 I H r / E B Y 2 v D K X M K p F Z 8 + 0 z 3 Y i V Q y s 4 I f c C 3 B d e 7 T v p J j 9 Q 4 m 1 P d 1 T y h f M E a 5 0 A h r F U U m a B R n p 9 i J 4 v R O g D P i v f 4 U 3 X u T p f c G c / R w 2 k 8 T i 0 R B 7 n 9 V i t G O j A i Q y a T p y p W r 9 O m n n 9 D 3 k x F K p D z 0 k 2 N J O b Z b r L C p e H u y / J z C W m I 7 U q m p S p z I 5 6 j N N 0 F r m x t y r J 5 R 9 7 3 q Q C h C + f D o O y E T s J r 0 0 J X H q 9 S c H K P p q S n q 8 k 1 S N O z X R 2 2 g X U R Z c x S P C S E 9 o s k E o K / W 3 9 d H 3 3 9 / h y 4 P p e j H e y Q T 0 B L O U Z z F j S h X B w h V X X G c S 2 8 l 1 0 c h n / s e C N W i / g d 2 o y c t M j k r r 1 x F 7 g b 9 3 a 3 U N X h a + l h 9 f f 1 0 q v k 1 Z Z e e y T G Y X h 8 d S d K n I 0 k K c i f 7 g 8 E U f X Z k i T b n x 0 S z Q f v g M g 2 a m 5 t p Z H R E 3 P K Z d L r g 2 F 5 w s T 8 t / / d S X 2 L f v n O / U L 4 u l E s d y X T W S 6 e H u k v X c R 1 J X W u o S O d 7 l E y q 8 Q 1 V M b Y 4 U Z y u F q + X / H T r T Z B + y 3 2 n F / N + e v 7 8 B f 3 s c g / 9 h 5 O b 9 L M T m 5 T K e O n r F y F a Y t M L y z n g D T z S t E h t e n 1 U K Q S D Q R k 8 n p + f o 6 W l J V r f W N / T d W K K 1 N r a O n X E / P Q X f F 2 1 m D 2 x H U r V C b K c + V d e R u h o y 1 b t X 0 / w / O v V + u x D + c N x S v u G W T u l C w g F O C v J G d 8 P w O a f e 3 G T O o 5 e p o F 4 l k b a M z S x 7 K P x B d U Q M q l N G g y + o t O j / T I x t B x A O l w 7 + l Q 4 b 2 Z m R h w R A / 1 9 t L 6 + Q c l U i m K s z V p a W v R f l A f G 1 y I R N S 8 x H F b e Q X z X N + M h 2 q z x s o 9 i O P t U z v 6 U A H 2 p c I r 8 G e 5 P p f e 3 3 g 4 K T K j b d X n l n t h F f i q n x A 4 v 1 2 / a b z I Z Y N n F T o O 6 6 B t h E W G l w L V O T U 1 L 6 P f 7 a G V 5 h b q 6 u 6 i 1 t V W f U R 7 4 m 9 m 5 e e r u 6 t Q 5 N m 4 + m q S 3 m Q E K B E P k Y 5 M 0 u 8 8 T d n e D Y l K p J H / w f e R y G f r x y B r d H J + T 4 / W G u u x D B V r P S r / J S S T g X R G o G J X M k M C l V g M 0 r H 7 W T p i F 0 d n Z S f M L C x V p J w D 3 / X Z 6 i v 7 4 h 6 8 p k b A X 9 E F z R / L L 9 K O j K / Q X b J r + + f G k m I M X O u c o k 3 i r z 6 o t c O 2 m 2 h C g b L 9 + E a b z g 2 2 q E O t M 6 q 4 P F W j q p l T a 9 8 7 7 T X s B B l r 3 2 o c J + A P 8 w M j q l M L K y o r M 8 s A Y F g C z 8 e 3 b t 3 T 9 + g 1 q b 2 + n 8 x f O 0 Z 0 7 d 6 V s g G d j z 6 m t r Y 3 N w I j W A q r e F 9 9 O 0 G e n f P T T 4 5 t V a d H 9 Q q m 6 g q h L 9 F A m 7 y U f X 3 B 3 r L r x P j e g v g j F h Z z 1 9 s r g r a m E 4 s o B S u U d J L A O a i 9 X g F k E r W 1 x W l x c 0 j k K u K 8 r 3 3 x H V 6 9 e p T + w N r p 9 + 4 7 0 m S 5 / w P 2 5 g Q G K x + O s 1 Z q F e N D e c / N z o u 2 K + 3 I + N i n 9 P r 9 s M A P T 9 H x f m n I H P N G 3 Z L 3 p k K C l n q a p s 8 k e f K 8 X e N m C r Z u f a O c F N v U K x 5 q A g r g O a 4 l s T s l u g Q c G 9 r w w W s U A h D k y P E g X L 5 6 n T z 7 5 A V 2 6 d I n z W p k c a p Y E V i A n E u v S 7 8 K g 6 Y U L 5 2 l i Q i 1 f c a K b + 2 a v X t k z E 4 L p G e p K H f y K 2 p J 1 y P e M 2 w 5 E W p j k O T r X 1 6 J r v z 5 + 6 k Z D e b x + W l 9 X y w A M o Y w U o D h d A 2 C + H p 7 + u 8 X G x g Z r q F Y 2 5 2 a 2 3 F 9 f X x / d u n V b P H v Y t s u J L D f A a D S i U 0 S x W E w m 8 6 6 s r I p H E d + L M B g M W X 0 t u N s f P n h M Z 0 8 f 3 0 L g g 4 a 6 V 1 y E h 5 I Z H 8 2 s Y 3 X 1 O v l k 1 V 5 9 o G 6 c E v 7 4 G e k 7 O M l U j F J 5 B w 2 4 0 S H V Y n 1 9 j V 6 / f k 3 3 7 t 6 j h w 8 f y Y y K x 4 + e M g F S + g z c X 4 4 J s K n M u E C Q 5 u d m 9 R G F S D T K 5 q K X y b I q 5 Q Q C z c 7 O 0 h + / / o a / 8 y G N j T 1 j M n 4 v p m J / f y 8 t L y / J v M K T p 4 5 T K B S i o 7 u 4 7 r 2 i Z J 1 x f c N J 8 2 z O z / e S o P 4 I n 1 P U H t w q n n + 7 d q f 2 r X A n s E 2 d C 8 O z V z j m 5 K w M N 5 A p l 0 n R L 8 7 u z t b 7 9 t u r 1 N 7 W R n 3 c 0 J u b Y 5 K H x h + P t 4 h G g Q N i e X m Z I u E w H T 9 x g g k Q p L f T k 9 T T 2 y / n G q y v r 4 t j A g 2 y q a m J e n t 7 Z H Y G 0 i i 7 K J N u b n a G Q p E I p V M p 0 V C Y S Y 9 l L S j B 3 z 0 N U 7 Y G R Y n r c w J 7 J e a y a W p d u 0 H x l i Z a 9 q N M C s 9 x I 5 h Q d 1 1 P K F / L e W 5 Q a m + C c h q q 1 o T a W F u h v u x d a m 9 n U r B Z F u E G W y k w n g Y S p F j 7 n D t / V h Y 7 A r l c X k g E r Y Q G 3 8 Z m I J a e 2 M A 9 b 2 1 k I A 4 I C E K V A 8 o L u z m 1 t r X r H B t X x k O 0 l j r Y x r u F U K y N c z D v s y k a y D / g B 0 M v v V g p 9 H q 6 E Z 5 / d z m h M C 6 R C Z + x t J P p Y D s J V G s y X R p I U U e T G m D G z k r f X b 0 h p l e A + z h n z p w W r Q A p h 4 2 N d R p / 8 Z J O n T 4 l z o R q g H I B 2 Q x Q F r g O e A o r A T Q U z D 0 n M M 0 K + w Y e N J y k w n 3 k c 9 g 1 K c 0 m 3 z y F 0 n O 0 F m y V G S B u h u f f r 7 u b U N B O 6 + s 2 m a S g i w h U a 0 J h T p 8 T c F u b B v 3 l F 1 9 R R 0 c 7 d X S 2 0 / H j x 0 s S B v c 1 P f 1 W y D E 8 f E T n V g Y p E 5 Y 1 7 o P h i W 4 0 D r Q a l v j v h P W 1 h C z A B F C O G 2 w y r u W b 6 f b k 3 l Y k 7 w Y F W o q v B f e W Z U J l 2 f T 7 e G B Z 7 u / V m r s Z 5 W o v n z 8 U o 1 R q a 3 / J i V q T C d q p G J j h A H M L c u T I k J h x I N i j R 4 9 l l n k x Q D K 4 s h 8 8 e K h z K g d I i F 2 c W l r i B e Y b y L S 0 u K B T 5 Q E y J V i r o h z h d o / y N X c 1 5 2 m 4 L X v g g 7 4 F d Q l y g V 8 S e u j e 2 w g T K 0 M R v 4 N 0 L o S r C e W J D G / R T L U m k B M d T V k x 9 c o B X r a V 1 V X p T 4 2 O j s r U o u + / v 8 3 9 o h W 5 L 5 h b 5 v 4 Q P 3 p 0 W P 9 l 5 Y C 5 h l k V p Q C C w U m R S m 0 l v R O Y 5 4 d t 1 p w a 7 U R X m j 4 b T c o q 4 7 0 M A e w N H t F a + E k k f e L l j a Q T + p g 7 w S b f P f e 0 0 C L k I m e 5 o a k J s K U I V W t y t U Z y 9 O F Q 6 c Y K d + / d u / f o v f f e s 8 a G c L 3 Y O W l + f p 6 1 x z L x 3 V C K 7 w + k O D I 8 x G d 4 x C v 3 L v D 6 1 U s a O l I 9 Y T F A j X 4 L l t r f n j y Y D T + N 6 Q d T F l p J B K b f + h y d 7 V 6 n Z V 9 l c x x r A c / n L i V U r P c M z S / k x a Q x h A L 2 k 1 A w a f a y y 9 C x j j S N d B R 6 n q B x M G s c u y S d O 3 e 2 w G E A w H O H M S c 4 K U z D g S k I 0 m E g F n P y 3 g X M T k 9 7 w Q Z f 9 8 t E n C a W 3 u 2 a J Y t Q e b W d M 8 i E q V E I L / c s U G K N + 3 n B n W f h 1 w K u H d h d W f U W E A n Y T z I B e 9 2 y 6 9 l 8 g F 4 v 2 v Y Q t N L N m 7 e 4 4 U Z Z M 1 3 c Q i Y A 7 6 b C u J D a T 8 E j 8 / X m 5 x Z E Y 2 G 8 6 V 1 g L b G 6 Z z I B 2 M / w d H d m i x N m v 2 H X r a o f R T A V T + V D s i 2 c s 6 2 4 S V z Z h / K F W t l e V m 5 o Y D / I 8 y 6 A 2 e D j T + 7 K 9 U G w + c r o 6 I j M 8 D Z P 2 X L A k x e z F L D / X 5 a / Z 2 Z 2 l v t a 7 2 Z 2 d Y q 1 / F 6 B e 8 U 2 1 g a X B 1 K y w H K H 2 9 w T 7 O / m C O K c c X s q y H 3 C N A V y 2 / c L a w U m l F y p q 8 Q T H r C 0 k y G T k 1 T O e C 0 x H F u l Q D 4 h D o X 1 j Q 2 Z E t T R 0 a G P l g a u H f 2 o L 7 / 8 S q Y X v f / + e / T Z Z 5 / S T 3 / 6 4 4 r H j q o B p i 6 1 l R i 8 r R Z Y Q e x E e 1 O O z v S k Z Z 1 V b y w r u 0 P t J 7 l U H S u H h A 3 V P j Z 9 7 Z R P w I N p t x m 3 i O f z G / d d 9 / g 3 z g g 8 x V G w R g y c 8 V q h J Z S j c 5 1 L 3 F + a p I X 5 R R n E P X n y h L j K t w P I N D M z R 8 e O j Z Q 0 C f c b e B 9 W S z y u U 7 s D v I S 4 1 n J a d 2 F + T t z t W H f 1 d t V H d x 1 7 H u 4 V 0 I y q / w T n R F o 5 J z I p O t 8 x T 4 m g m l H i J n h + e 9 N d h P L 4 w p T 0 H h V n h C E U 4 D Z C w Z 3 8 k 2 O b s u s R t C k 2 S I n F t u + n 4 L q v f X d d x q V 2 I t 5 + A F 4 y l F S 1 s y + c k O l e X A 9 4 r 1 Y p Y D 6 g 0 x Q E 4 B n 8 6 p n a X H S v U I R S j g n l 7 e M H L c d H W x b J y 3 3 R r M t 6 L a 7 r Q 3 m b 1 N b H 5 Q j k B j I B 6 N 7 h a Q y g w e 5 E J m B 1 d V X e A o I H x U E A / 2 s v Z E J Z b 2 5 u k G e b 7 3 D W x p v X a o 0 V H j Z Y D V x a n 1 U L / S 2 W d l T h s 8 V m i q R W J O 4 m u I 5 Q M N W L C e V G 4 O r w 1 n a 8 O K B S P L j / i C 5 f v l T x X h F 7 x U 6 O k Z 2 A v 8 d u S s V L 8 Z 3 A p v 8 G E Y f W h e b G X o X v B h 6 Z E Z 9 K l x 9 U r x W Y U C g Q t 4 i X n 9 6 2 M 8 L t p M I e 6 X g L R y V v a E c / B C Z L O B w W R 8 H 8 7 I x M D Y J p u 5 t 7 N d s A b A e Y S s Z T u h v g 1 a n Q c N s 5 S 3 D 9 B h h H c y I S y F N v Y D 8 3 g 3 G W s 4 d u v D J p 0 3 5 q L 6 7 S U O G O 0 1 s a V 7 m 4 m 3 C t g l e G Y m P L e G u L z O U L B I L U 0 d U t U 4 O c n X 1 4 C y v B w s K 8 7 B O x u b G x b Z n 4 f H 5 Z o r E b g I h w N O D a 4 N g o B v 4 v N J d z A a S 3 a D c o n H N + J C 6 b g c L F X j 1 K 3 B v K S p d X I B S l m d f T E n c L R G O 7 R d C e 9 v J E r R U w Q H z j 9 c 6 e L S x H f / D g 0 R b i 4 J 7 R c E E 6 T F A t R x I s D Y E T o D W u Z g l g h e 7 i / D x N v X n N j X 6 J U v y 9 O L 7 E h F t k w b f s 1 p P o 7 H v F W 9 s K 6 g X / A 2 m s z W r R 1 w L g H V w r y 4 r A O I 7 + F 2 a z w / y D i 7 1 a q G I o / 8 A A 5 j e x e L J 0 e 6 q F u E p D s R U j j c l I P W F p Y + c x J M y Q w O D t 0 y d j s n A Q w B L 1 8 f F x i S t S h e T e s T w d A D F e j b + Q n W W x k h c e N a / D B G v H 2 F d X j z R s e O J w v L W 9 g 9 p Y Y F 4 2 x 1 q E b N W W J / 6 v A U w + 9 b 6 s j J i p + B / l z U D V p G B u o v + V 4 R B / i 2 X 5 b Z F q H p b 2 9 X J r s G J O f u G W 3 N Z M + O 6 Z V i 4 R z H N z V n w 9 k Q p X e n 9 6 + z l u I A w W H A 4 O D d K d 2 / e E S J O T U + J y d w L a A V O F s O f e n b v 3 a S W x T n O z c 7 S 2 X n i e A e a 8 b Q e Q z Z i V 0 B w r K 8 s 0 N f l G y A G S F G N m e k o I 6 c T a a k L M T L x K d T v g 9 a u Y 8 5 d Y W 5 W 0 P A T Y x E U 4 G K 9 y z w p h D E I t J Q C y K e W 5 t T 3 V Q l y j o U J t y l 1 e D v V A r p n E z p N G M b O 8 t T V O P / z k Y 5 k I e + L E c b k 3 L L O A Y H H i 4 u I i f f v t d + J e / / T P P q X z 5 8 + x J p u n Y B n z L S s b X 1 Z W P i A r 1 k 7 1 9 Q 9 I H 8 7 s 2 Y d r w O J C 9 L l g S h a j p b V V z s F 8 v n K A J g J x 8 b b 9 1 l Y 1 O 0 N 5 C L H W K k U R X z X v f 0 I D V Y R R c N w f R 6 1 c j r y Z 3 r r G r F Z w z e T Y T M Y r F W a k H o E B z V e L O 5 t + A P o 2 c J / D d A J x s N T j i y 9 + R 6 9 f T 8 h s i g 8 + u E T 9 / f 0 U 0 A 3 + + I l R 2 S e i F O A 8 g L M D M x Z 2 W 3 a K C F H 5 L p i J x Q D x 0 L 9 z m n p r C U y 7 2 p T Z 8 3 i 7 / l o 6 Q E n u N 4 G U e H 8 x A A L i k t A / 3 M i V 3 w Z g e y h a q T u z K W a A F d 2 l 2 l Q t R H Y 8 c 4 N k c 3 i p d P 2 S y W B s L i D E q h T Q W J c u v U 8 / + M H H E v b 1 9 d C x Y 8 d k U a I T I C A 0 W L l B Y Z i I 7 R 2 d N D 9 f u L V Y t U D 5 G / O w G D D d M H P d A N O t v P 4 w z S b j 9 D r Z R 0 0 h 7 K M R E i c G X r 0 K k x L L R g D 0 q d 4 s V / a w K Y C z O a B 9 q I h 8 A o j h l U b F 7 a l W 4 p o + F N p J v Z M J w H S b b 1 / u b h k G 3 p 5 x + / Z d b i B b Z 1 J j 1 1 h o K O z Z B w 2 G 1 c C l 4 C v Y F a l 6 Y B y w H L B U H t p r c u I 1 / 3 / l / s e s i K 6 m L F 3 s S 8 t + 7 k 7 v I E w / r A I G Q b P k l / c E V w 8 8 Z B E U t Q 2 T 5 D A n x 0 q 3 q 4 M W 1 / S h i h 0 S 9 Q w M 9 E 6 u V F + 0 8 J 6 h A W I A u B j Q Z E e P H h U z c H U 1 Q f f v P 5 B F j N B a T q B a 9 w J s Z V Y O M P G A / s E h 1 q C Y F e G R I Q O 8 C r U U o F V h K m a 5 b 4 w B 8 G o B f a S + 2 Y 4 J s S R q t x f J c k n b c R W h D F A 4 z g K q R 6 I 9 m a l + / A c d d 2 w / t t 2 e f t j 3 D z s j Y Q E j 1 g X d u H G L + 0 7 z Q i y Y e 3 C Z 7 w U Y 6 y p X 3 k 1 F 8 x V h G Y b 9 5 e v G m K d f j l X f d 7 K u w b Q F / C K O L P l R M D m r C X e s j 3 K F U y I U H 7 A K s F x l 1 h v w B g 6 8 P r Q a w I z D R i 7 l + j B O 4 O m P c z / 6 6 A N Z q 3 T v 3 n 1 a X N z 7 Z N G O j i 5 x N M C 1 j h 1 m 4 X m V h s w h T L x q A O 3 0 x 7 G d 7 6 U c F I F 0 u 9 D E 4 U w t 8 m t l r a 8 z o R x t q l b i C q d E J o 1 C 4 S J D y T Q Q N q o e d s n L 2 q p q y g G D t 9 i p 9 s M P P 9 C 7 z O 5 + Q q o M x k a j s q 4 J r v X O r m 7 J B 8 F x R a X G r L b D 4 o a P N n O 7 X d a v m S K B C S X Q o j M Q 4 3 B l R c 1 u r 7 W w y V c q + 2 B l P 9 b N u B G T y 3 5 K V t E G o W V G j 4 1 W p K G K g U a F m R h 7 I p Q 0 0 E I Y J w P C 7 S b J F g P 9 y J s T e 9 g l C X x B o E m j M o p E y M Q B A / 2 0 U m 3 r o M U V f S h f s J k L R p d M g + E P z 8 M 0 t b J z Q 8 T M 9 Z V U i L x w m + 0 C 0 B 6 Y W Y E + 2 G 6 g F v F t z / 5 1 7 Z T A H h j b D c L j A Y m 3 4 u 8 F d m t Q p E H 7 s H / 0 E e T j h y O p V J X m w D u C K / p Q V V o S d Y f 7 0 w G R 7 R A N 5 G U / 8 S 8 e q g Z S L e A F 7 O z s Y F L N 0 t L S k p h / x R 7 A 7 Q A H A s a O y g H j S R u b 6 7 J c A 6 5 5 K F G Z y G s 1 b x u V L G c p C Z B G C 6 h i 0 s 7 Q i J z n O E c I 5 W h T t R J X a C i U k Q p 1 p A E B L f X 5 k z B 9 O V b 6 z R b N o T z 9 5 S f D d K J l 9 2 8 / V 6 8 F b Z F x q v H x l 7 T I x K o E e O F 1 8 T J 2 A 9 R J h k k U 4 X 7 V 0 B F 7 H w y 8 x E E m 8 r I 6 K n b z Y 1 P M 3 U D V v v 4 E U f C D U L c L f D r z + U M f w 3 w + d U 6 t 4 V X 7 y t T 2 R 5 f X o U A 2 5 5 H X x W A j k 3 U H s f D k H 3 v 6 l H r 7 + n f V h w I w + I t d l 7 D t c 1 d X J z V X s G / F / N w M 9 f T 2 6 d R W 4 F r g z n f O c H c C f S s s 4 3 A 6 L M T T t V s o 1 t h k Q a g J p N L I c h y X 0 9 U 5 z j Z V q x 9 X a C j A F M 5 h A f a j + I a J Z W Y P Y L + J l e V V i p Q Z J K 0 W c F A 8 f v R E N t K E + x u E x Y J E a Z E M 2 f p s f Y 3 a O 7 o k v R 3 g R t 8 O 5 g G w q O c S 7 m 5 G h A 2 h B 9 q D E A U Z z r Q d C p G M u E V D M a k s + 6 9 m c o j x / Z s g P X y V o J c v X 9 G 5 8 2 d o d m Z v c / E M M P H 2 1 O m T s q d 5 h 3 5 D I Z Z e G N M I S y z Q M H f S h n A + 4 M X Y O w F j T h h U h m N j z 4 R y E k U L f 2 y b x 1 d a u m 0 d s L h G Q x 1 W o H 2 / W F K v + e z q 7 q a x s T F r h s F e g Y 0 0 M W H W S R r j B p e l G 4 H g t t 4 6 A F t H w 6 t X C b C S 1 8 / E T W b s / 1 c t m B 5 C F I k V k M b s N V K 4 5 4 i s B d N x N + B P h H I B g u F m k V A w K N O K f n N t n j v 2 l T V K N C S z h g r e P Y R w S s D D 9 + L F u P S l y k G W 3 L M 5 h 9 W 0 B j D b 0 K / C c n p s 0 g J T s d I Z E i D T 3 v a L d x L F k K l o 0 x 5 L i o n l E k I 5 O 1 Q 1 + + E 6 2 M n 0 a H S Y 5 t D a 2 k o 9 0 X W 6 / j p E z y u Y u v T 2 7 Q x N v p m S a U v Q N t B u a F w 3 b 9 w i v N g a p N k O 4 U h U V t N i D R P 2 W m 9 j j d b R 2 S 3 L 6 b E 2 q l I y w X E B D f X 7 X U y C B S x S 6 N A p J m 8 r i e w 0 f z h b V M 1 + X K W h D j O p 0 C Y A 7 D H R 3 B S R l 5 y 9 X v J t O 4 s E Y 0 1 Y k H j y 1 A m Z h Y 4 V w G Z / 9 f M X z j G 5 1 O Y v l Q D L 5 P 0 + n 8 z h k w Z a B T D P z + / 3 k T + 4 h 5 c d a G J U J k 5 i I c 5 i P Z J q i z 8 5 J V w C b h u C o S N D t D o z T j 8 e X a c f j S a 3 d U H D H D t x 4 p j V L 3 I i G o n I + F E l Q M O E k w L 9 K s z h g 5 a D F x C 7 F j k 3 a y k H 7 C y L 7 9 i 9 u Q c 6 c A G A I P g R o j i l m E D 2 M T x x k B f A E 8 j Z p m o k r t B Q n u z a o T f 5 x r R 5 h w H U t v Y 2 W d J u y L T J j b u U 8 w C 7 J 2 G G R C m g P 8 N N T a e 2 B 4 h j X l w N w G O H 7 8 U k W Z i D 2 w H k w 5 I P 7 A G 4 u + l G I I Q i t R B E Q q 1 1 W F T a m a 9 D L g 8 r z a Q K h a p f L v M u 4 A 5 a / w k 0 6 N g I s q e n m 2 Z m Z q W x T E x M 0 I N 7 D + j 6 t R t 6 t e 4 i X f n m W / r m 6 y s y m b X c 2 i k Q E B t P Y n w L 5 C z n O c T / 2 G 7 j F d W A y x M T A 7 q x W A v d e L 2 b i b D 4 b i s q / 8 c s N L V F k S b n I I + I l Y 8 + I z Q U B p 5 L t a 2 D F X k I u k J Y Q x 1 m L c V t x A J I g v G o s b F n Q o R L l 9 + n D z 6 8 T H 1 9 v f L S 6 7 P n z t D H P / h I + i 1 m f 7 9 i Y G b 4 i Z M n + P g K z c / N 0 z d M Q j g O i g H t Z K Y T l Q K c E 5 g 4 W w q 4 t k D A T y 9 m M r S 4 i + l G z A d 8 K q L o k N m i D i C P B Q 8 N R R 5 N K G c c W k o T M B Y L l 2 5 X B y y u M P l 8 2 W m L T I e R V L j l l p D N K J h c c D T A / d 3 b 2 y t l A o J g s B a k w q t w c M 7 F i x f p H m s v a K F i 4 G + w u n d w c I C O D B + h c 0 x C 5 3 n Y b G V x c V 7 O w 8 6 z m D V R F o 4 6 g e b L Z N L i V j f T j l 6 u V P + 6 U U U O J S C R M u F M n o k j d O Q 7 z D x c h 3 W c 4 y 0 t 1 V / D u 4 B r t h H b D o 1 O M m 4 f f I 8 2 o U A e u M 9 N 3 A A N G B t l g k w A d q H F d m P 3 m V T Y W R Z O C n x X K c B 9 b u b b w b 3 d x H 2 j t j b s L h u h v o E h i k a b Z I o R x p 6 K I d O W W J M B 2 K g F J q K 8 L 4 r r 5 Y / P Q 5 T Z f m x 4 G 4 B M 0 M 6 K M L h 4 i z y a O F D d t i Z S o S J T I a n a 2 p l Q x W 2 q B u I K D S X g A j L E Q d j o J H I C S 5 g C j r m n G J T F J i w Y l N 1 p U R 9 W 7 F 5 m U m G n p N u 3 7 8 g 7 e 9 H Q i o H v g R P j u 6 v X S m o 0 A B v E l J o E i / 8 B 4 j 2 d T t F 3 b 3 t l V 6 c v n o b F C b G 5 6 1 k R i k y G E D a J V F z I w m L 1 n T g E 8 V Q a x 1 T f S W m t L N + f O 5 o y X 4 W m V o 0 F h X N Y 4 d y 5 C 2 S 6 f v 0 G j Y w c l V n j l T x Y o H 2 G h g b l 3 V M R b v w P H j y U 7 3 E C / b J P P v 0 h 9 Q / 0 y 6 b + 5 V D c M G d W f X R j I k i / G w u z a a c 2 w E w k 1 S r r z d 2 u e w K E T / g B q Q y Z E N o a y B a k D X l M y P k g H A s n + F s K 2 1 O t x E V O C a W h D p N m c s I 8 6 d H w s d Y I s 8 W r B U x C j G O B j M + f v 7 B e Q m A A L T U 9 P c 3 m X f l d i H D O 4 i J e C E 3 0 Z t l P d 6 Y C t L j u 3 Y N Z 5 w A a v i G J M E q R A m Y c 4 t A + l h l n Q u S Z 8 3 S + O U 9 p s S y b o O 7 p u b j m S r w k O 7 V w 4 v A h w E p h u + 2 4 q g W c F k e Y W M U P J / S F M F U J 8 / 3 K A U 6 G e E u c 7 r 3 J 0 c O 3 1 e 3 a t B N w h 3 K X I E i B K J I o 0 h Q d 0 3 2 o Q h L Z g v x Q i K + z q D 3 V S t x h e D K a / G + l Y I F S W q q R N Z f f h 6 e z i m N L s H C Z w d p K g U Y H 7 x 8 8 h E 4 k E m u y 7 R i 0 F x q r E 3 C B m 0 b 8 e D 5 E 0 2 u 7 3 Y d 8 Z 1 h k E d E k A n F M G m T R o U 0 g c 6 4 m F v e b 8 C I C H L t w 8 b j + 5 t r D N X 0 o C A p L P 8 M E h 8 n 8 M 7 M i c t y h S m c y Z b d a r g T w + J 0 8 e d y a R Y E G i O / D C w m a Y z F J o 2 w 3 N t Z l X w g s Y Y e p h z w I + k 3 7 D 1 W v W 0 g j Z D J x 5 G t i c Z 4 Q x u T L M S f B 7 L x 4 H O Z x Y V u q l b h G Q w m 4 I F H u p m I P C z q b 7 I H T Z 8 + e 0 c W L 5 8 v O g K g E c G l j 0 i w 8 h b d u f k / X r l 2 X W R Y X + H u f P H 5 C R 4 8 e k V f X g L z Y F w L T h p z A M v 1 9 B 6 r W k E l C k E Y R x y a M O Q 4 N p M / j 4 6 K R t N h p t f M S P H x u a i u u e i U o H B M o z M O G n p i 6 Z w z k w m G w G 4 e E E + 1 t b f T + + + / R 8 e P H Z P I s 4 h j k n Z 6 a p r N n z 1 B / / 4 B s a N n E / w d v y H A C H k d u 1 / s M 1 K s w S p H E Q R q b O C r f 9 J W 2 k k 3 l i 2 C 6 k Z y T l V n 5 p d t S b c R V G i o e W d U F W L p G G 1 V r N e l 9 J B 4 / f s r a Y 1 j i e w X K C i Y f d j O 6 d u 2 G L H / H o H D x + i j M M I e z w m B 2 b f / N P c u M s 4 i h y S K i 4 j a R t C C t 8 5 S A R L r f x P 0 9 T I d C / J y L + k + A q / p Q P g 9 e 2 I w C t U 2 g R j f 9 M O w D p w S c A p j M u p / 3 i + + E 2 Y f x q d 6 e H p 2 7 F Z j L h 1 k U c N 3 f n 9 r f W d v m A V k Y F s Z F S 2 k S W W Q S A j l D J S b P 5 B 8 5 g h 2 b C t t R L c V d f S i G R x c q z I R G J x M A E w v b i U F L N D V F Z S x p P 4 A G + + z 5 c 3 n l a D S 6 c 3 9 s Y n J a p h H t n 7 U H w h g B S R z j T C C F z j P H D J n s c / Q A L / K E P D b B F L m Q z r i u j b i O U E G / K l R F q s Y H v H s w + d A w E n q r 4 5 2 w w Q S 8 / S Z A D 7 b Z j f b R o 8 c 0 / m L c W g a y H X B 0 b H P / T C d F E B M a U X V q p Y U U N m G E J N Y 5 J o 9 F E 8 y Q y J h 6 k P 7 + 8 v t l 1 A o u c 0 p w P y q 6 x o W K A l O F D z i f Q o 2 m t f D W P w B k O n Z 8 V O I 7 A X v 3 d c d y 1 O S Y o e 4 E l m l g 3 d Q v f v F z 7 k c F Z R f Z c u / n x Z y 8 P + 5 y H 4 h S U H W m S M M f E k I M e Z R G U n W r i O P I 1 6 E i j U 6 L O L U T C x 9 H 3 s X 3 T 1 n t x i 3 i O g 3 l 9 e b Y E j W F 6 C 6 X 6 L u A c V G P P X 1 G b W 1 t E q 8 E f S 1 Z G m 4 r v S k 8 V v i O j C j n B r Z n x l v n M X G 2 e H 4 f 5 u j 1 x r K U 3 N N O R c W A 9 t F k 0 S Q x D 0 c z h Q j p L U Q y + W w D q / P N e Y p c 8 o I C h 3 a i f J Z N 2 T 3 s Y f G O w I R C Y b p L m i N p h 6 p X D o p G 1 V K Y I 4 f N 9 U + c P E 7 Y 5 X U / g A W F 2 K g F Q F m B q H g h 9 s 2 b t 2 h V m 5 V 4 G R w m u U 5 W 8 G a Q S m G 0 k S U g h i a H H T f 5 i i g i n I c Q + W Y F L u r d O g d E y m Y k T 7 Q T x 0 d G B v g / F r Y b N 4 j r N B Q Q i 6 Y x Z U A V I A q W C 7 y R A c c E 5 t 9 h u f t + A K t 9 i / e a g L v 8 o 4 8 + o q d P n t K t C S / N r n k p v W + a S R F I R 5 H S 5 A F B D F F 0 2 h G 3 i a a J g 7 q W U O V b Z H K 0 h V y O i Z X P 0 L k L J 9 T / c x l c S S h V z a q g T Y E X k 6 p R t J R x S o A A 2 G k I r u 6 9 A G u d y r 1 j C v 0 p N N K O a J Z W N v e n 6 h U x d H 8 J d a X T h j w F x J H Q J o 2 I O U / I Y v I V e b I g j 4 5 b W o o l E s b L v X e z h 8 W 7 h + u c E k Y 6 W j J c y C h A V d C o h E a F e V Q c O z Z a 8 B a L 3 S C x m R d X e S n A M e G L d N G T u d 1 P a y q G c M k x c K s 0 k q 4 z i c O c 0 8 d 0 / 8 j U p x J N G H 0 + 4 s j H g 0 X O l 1 C f o + M X L 5 7 c 0 l 7 c I q 7 s Q 0 G a I u q J J y o e h a m n m z Q a I o G 8 a C n g + f P x P Y 9 D x Z s D 9 P u r D y m Z L t T o A n + E Z j w j O r F 3 K K u h m E y a M M g D m Z A n R N H H T V r y Q B T 7 b 2 w y 4 W G K O I 5 n l K b i P O R 7 v X k a H h n k / 7 u 1 z b h B X G n y G Y B U 6 q n k 0 F R S e a q x N I L Z F w u r h w R M N a x h 2 m 4 H o k q A D S 6 H j p 2 h / / u v t + m f 7 2 R l p e 2 d y a A s V 8 f A r W + b L c N 2 h C 7 7 L c I / T m J I n o Q m T x H F O o 5 Q 1 6 c R o 9 V E M + n j l m c P c Q k z N D h Q f s a H G + B q Q n W 3 w 5 6 w C x U z i + X J x R V m U M + k w q W f 6 l L z 6 K C Z 9 u t W 3 j 8 W p 5 7 R D 2 h 1 Y Z J m p 8 b l / b 2 7 f k 2 n A 6 K P U P a G S K J t N H k M M Q y J R A N B F J k U a Z S A K C q u 6 t N o K q l n x E E g C b V 1 I g / U N J + b o U 8 + u 6 w u x q V w z 9 r h M h J g k 0 i Z f a z y u X 8 h F a Q r T V V x / S L A 5 o v Z n A X 7 6 + 2 0 s X 8 1 a I r 4 q a P / B L V 2 7 8 9 k W w W h l E 0 m T R A h g 5 A L a W 3 m C U k K y e R c F G g T T h 1 T G k i L k E g J 6 h y m H k j V 2 9 t R s o 2 4 S d y z p 0 Q Z G e 5 j J W q 0 F B e 0 s q 9 V h a i H Z f 3 O + R v p U A 4 I 3 N P 6 + o Z s 9 r 9 f + O F w U s J 9 K x s p b I S I K h K g 7 J 0 P O K m X U i H I A 7 G c E p o 0 W k y f y c o T M i k i C d H w I O X 4 z 3 7 + a c k 2 4 i Z x r V P C K U 1 h j y 5 o F K x N K m P + Q e o N u L O h V u U i x z 4 O z i U U + 4 H f P 9 v 7 L A J T t k I c E U M O F U e d y H G Q R N L 6 O P K F O C a t 8 m z h t C G X e V C a Y 5 J W R E I 9 w 9 T L s h w d d t e s 8 n L i 6 j 6 U w U C v 3 x 7 o R Y H L k 8 t h / r H U G / A I W N f 9 G m g R 1 f j 2 5 8 G A K U V s e e 0 J N p l U + S q B R u I Q w o Q w p L H y + B y p E 5 M n a Z W H e p N z R B B X 9 a g I x O d I v S L O d e s w 8 9 T D M 0 O f / f Q H + s r c D d f 3 o Y x 0 t v t U B a A / Z U i V U Z W A S u L a 4 x P r C 3 7 u Q w F 4 G m M t V P F c u + 2 Q Z u W G 7 b 2 A t Z S H H s 8 E x J P 3 + Z O w l b 9 3 a F J Z R H A Q R J N F W Q k 6 v 2 i c y X 4 A G p J x X B 8 X U 8 5 5 D o c g T w G Z x N R L 0 7 n z J 0 q 2 C T d K X W g o o L P d T x 7 p S 3 F B a 5 N A m Q Y g m a o Y q X S u 3 H r B 1 Z d q e h A G X K N N E Z l + V C l y e Y 9 o I h D o y n h I X s 6 2 F 0 + e r Z G c W k m l D Q m k j J G P c t Z l b Z e 9 I o U J R T R R C s m k T T l 9 3 P L m o V 6 R t u K K T P x B l z + 6 o K / S / f B 6 m F b 1 8 j P Y F 7 Y q w l S A V A r i y J f K V o 2 g H n B E 9 6 E w 5 S g e j 0 u 8 U j y b 2 7 8 9 8 6 S 8 H E R C w 7 d I A 9 H 5 i h g s c g 6 X t z 6 u i K L O s f O c x 1 U c o S I K 0 l p 0 X G k j R S Q 5 J 5 P m d J p + 8 u c / d L Q A 9 / / U j Y Y C W m J + W T 9 k n m g i x g S U C t F P U B H 3 E 6 u z W R E K G 0 9 W s s s R V v Y C u K 3 + l r 3 N + T N Q Z c R l V W T e G Z L Y g o a P Y 0 r j 2 A Q z G k i J y b P / x h G X O t N 5 H B p y Y b o V H o h w P g i p x O x L U 1 M 0 r G d F 1 A / q i l D A y d E Y V 5 o h k q 4 g I Z Y K j d Z C 2 l S 6 W 8 F d D p m k m q O d l 1 C g 2 X / D p h 1 M v N 8 + D d N 1 N v f 2 A v u B o 4 l U I J o w R j R R E D f E s Q m j w g J T z 8 o z 5 7 C Y u p G 4 L V n R R F x / H A q R 5 M G Y k i U a v / z 7 v 1 I X W 0 e o G 6 e E E S + 3 v c G + i F S C M Q + c Y p N L V 6 h u E G 5 E M u O h m / D I U W B H t z n a f n M w R 8 1 l V u l W D C d h p M F r s m i x y a J F S G C n r b / T + Q U k 0 y R R J E K e D q V u d L 4 O V T 9 Y 5 T v r D g T L c l l 8 8 t k H 5 M e o d 4 k 2 4 G Z h D V U i 1 + X S 0 R 6 m o H j S M U Z h K s Z R O X j K o d I 4 b T c S F X c T s C W 3 a I h c a s d Z E h i B z + Q 9 l m e w e j g 1 k B L z s L E I I Q T Q J N g S 1 6 E Q A u X r T B t x 5 G l R 5 p s + r k N T R 6 r O d B 2 K h l I S a 4 n S q T O Y M b + 1 7 t 0 u r p 8 p U U 7 O n W 7 n x s A V y x U g W k k q 0 A 4 N q U w l q l B V O B q T G 4 A 3 W w T 5 I T x y p H / L m z K K s b T h l d f H I N w e W + 9 N y A N n D e 5 f k 8 i I K h P E 1 Q N n i 8 j 8 S c R N + d n n W 2 k p c 6 T t M o Z Y R I L o u J N M Z g a E E I m J l c m k + G K z 9 O t / / J u S d V 4 P U n d 9 K C f O n e 6 w K 0 Q q R V W U q k j k s z g q U 4 m p c D S W 4 s Z 3 s E Q D Q a A z s b h w Z T m x 7 V q o o N 7 M Z X t A 8 y g C G Z H 7 1 L J V I 5 l j u l w s 8 6 2 w n C w p I I 3 5 O / 3 g g h Q Q y P F A 0 1 J A J q k n 1 B v y m E x s 5 s H i + N U / / C d 9 L / W J u i Z U m G 2 m l q h f V Y 5 o K q 2 t x D 5 H x e q K k x B p R w W b i m e x G 6 D + 4 g M C p t n B R I D W S S R W a W G + c F t k A 8 y o g E N i J 9 j X j 3 s x Z O H G j 7 i D T C Z f + j 8 Y 2 5 P Q H E e Z O E M T h 6 Z S 2 s q k V V k W n m P K V 8 p f l 7 3 1 o H O S S c e z r J X w z l 5 Y G g P 9 v d T a q l 7 q V q / w f P d s 4 o C b 0 f 7 j / o M Z S q x n 5 X W W X p 9 f 5 s Z 5 v X 7 y + N R L l W V H V h x D i J E 3 2 a E V w n F Z N o E 8 N Y 7 A E Y k r o G h M f P + B f b l b w j k 6 0 5 O m V 8 + f 0 L F j I 9 b 7 c w 1 + N 4 Z 3 2 G 6 9 B j w A d E Q F 5 l N + 8 a E f E l Y c g Y m D T O q Y n c f C x J D Q H N d x I a F 1 3 K R 1 y G K n N a G E X J w 2 c S E Y L A i O W 0 R S V g X M P I T d 3 e 3 0 t 7 / 6 h d x F P a M u n R L F c u 5 M D 3 9 y p W n z Q T 0 R 8 d Q z p g W H 1 t N R V b B l q h T k O Q U N x G 5 c + 4 2 Q P 0 9 n e 9 M y r o Z V u y 2 x r S 8 I g B d w C 5 l 0 Q + e I h J A C D W R C L X Z c a R j r 3 v R 5 1 n G 5 f 3 W e C l V c a X q T 7 5 D i M k M 5 S 3 m b Y 4 g r g Q b C N D G l l R S R I G l N J r / P Q 3 / z y 5 / z P W 2 t 2 3 o T z 7 V n b / a / t d Q A a F j f X n v F z c z H W s c n 7 5 G F d k I c i / d U H K H R T i y W t n K G W k M h x I + U k y 4 s B F J w W 6 G O O Y B S 3 X K + X d S w t b O c P N 6 Z o a P t G X l B 2 t m z p + X 6 A O E M I 5 U l e j 4 f o D d L X v 3 X / C m / + J B P H e p 8 / K F O l 4 w 7 B G n M H G d W F e Q r c j q J q v N Y Q C 5 D Q j u t S W Q R T 4 c g m Z A K x F R x Q y Z F s j T 5 P H n 6 p / / 1 j 9 Z 9 1 z s a 4 y 4 Y I M F 7 5 / u 5 c l V f C p 1 c 9 c T U F S k V i w p V F a z 6 V 7 o h i H D a e t p q 4 b h x a l g d d w 7 l y W 4 a m w g 3 O D 3 l y R J p x G i z j j z V h k V A J i 8 3 p s k V 7 j 8 l s Y 0 Y 3 q 2 L l 8 5 p R 4 L + 7 o A 3 R 6 N t S a 1 R 7 G t Q o Z 2 n G j n i L H y u n c d S N D P c e b 7 9 n S o t o u / d J o o S 1 S + y 0 x J n Q b 7 M d L D K V J W 3 z I A o k E I y Y W 7 m r / 7 h r x u G T I D n 2 v P G 0 F A G q V S G r l 5 7 y d q H + 1 D Q V L p P Z T S V p a W Q L t W P 4 j z + s N L Q M A j s u N Y 4 O K 4 i 8 q t i V s S B g o S G K n K 4 z L u a s 3 S 8 f Y O m p q Z o c N C e Z g P S 4 b x 7 U w F 6 u 6 q 1 k 8 o U 0 u G Y O U e l d T 4 L f i S U A C F 8 i e o 8 6 5 w C Y Y I 5 4 y A c 4 i C Z I 0 + I W E B W R S w 7 z q E m n D y 4 E G p y K Z P b P O i U e / y / / d P f V / Q i g 3 o C E 2 p S 1 U Y D Y X M z T d 9 d H + c 2 z 0 T y M a n E Q Q F C 2 a Q C c Y w Z a I h k S O S M 8 4 e K 4 4 s l R J 4 k k J R Q / U p C Q + U Z O I 8 A p s B j o Z w M 1 H Z 4 J i n W 2 k V t U X W E 2 z A + Z V n G t + N m w B c N W 4 W I q K g j l I P q H M n V e Z K P U I 4 5 8 z V p n G m H a W e b f J y n y a L i h l j Q R J p E h k w I R W M V a i o R r Z n g z c P 4 4 X / + 7 7 + i l n g M V 9 9 Q a E h C A a u r m 3 T z 1 k u 2 q z S R L O + f o y 8 l I a e F N A 5 i 6 b 4 V f w h R F L G Q V G n k A 5 K v Y i a L o S M 4 T c U Y d s x G n g m U I + 6 r 0 + L E P e o Z G K X z Q 0 x 8 k I G x t O G h W 2 + C 3 P g 0 Q Q A 0 a C s E O f Q x I Y Q c 4 F C n n X E j 5 l z L P N U k c c Y N c T h t H B e K Q I X x c m R S J L L J J K E m E 0 J s Y P p 3 v / 5 r 6 u x W W 0 U 3 G j z X G 5 R Q w N L y O t 3 6 n k n F m g p u d H G r W 4 Q q J J Y i l E 0 m R S 4 t w g 4 V B z k k l F 8 V 6 h g H 8 i l Q M X O 8 D L j k A 7 6 c b P o f 9 y 3 J 9 C M M 8 n J 7 Z j L 5 1 a w I X T t o 5 B J q U k h c w j z 5 u S 8 G 5 4 U c R Z 6 c w g 1 f I o i r f C V g q B 2 3 8 o U o K k 8 R C X l M D O u Y J p N F I g j S O i 6 a S Q l I Z G k n T S b 0 a z H m 9 r e / + k v q 7 e 3 C x T Y k P N d f N C 6 h g G U m 1 f U b L 2 x N B W K B Q N a 4 l C Z W A Z m K C C U E 0 i H I g z i + 3 E o j A Z i 4 l V E Q L Q e c E g 3 m K b 5 x T 5 Z x 4 H U 0 H l + Q x l M j f J C P c q M G 0 O B 1 R M g S 8 u X 5 X v L c u c 9 T A k s 7 k K + F E 3 b c k a / E k M e R d h A K o S G P R S Q d g j g q D u I 4 y C U E K i Y T Q q W Z f F y 2 v / y 7 v 6 L u X v e 9 0 2 k / w Y S a a m h C A R h P + u L L u 3 y 3 I I 0 2 / Y R Q i k y W p p L j i l x o y I p M h e R C 8 1 c B h 6 A C 4 i Z P J f R 5 p e D M t 4 v d 7 y N x H 0 N T Y Q P / 6 V U v H Y s t 0 K P Z A K U 8 M T 4 D p B C K q D + Q h i 8 R D l W e I Y e V p 9 P y Y 4 6 Z P E 0 a k S I i K Q 2 k C C R x R 6 i 8 h S C Q g 0 i I a w I V 9 J v E x F O E C v A N / s / / 8 1 + l j B s d h 4 J Q B p 9 / / j 0 3 L 5 B G a a o t n j 8 m j z I F Q R B D p E K v n 0 0 q B 3 m Q r 1 L 6 V 6 V M o F C Q c M A u f s z X g 5 O C 2 z V d 6 t + g d D p F 1 y b j 3 J j 5 I B o 7 T s J B I Y k k O O S I / J q 4 x O y 4 Q + y 0 J o + D R A g N e Z B v v V h a 4 o p A h W Q C k R w O C J l i p A k l Z F J m X j g c p v / x v / 8 L L v Z Q 4 F A R C r h y 5 S G t r C Y 1 i Q y x D J E M q V R Y 3 J / i D x U H O U w e U s I V O x T I e c X g H G e m l H x h 8 S P V H s k K s U K Z W e r p a u P G i p 2 M A t y 4 1 R l C D s Q k R F o S j r S O 6 1 D E y l d 9 K B D C p C 3 v H u e 1 R z M 0 u 4 r x M E U k 5 c 3 T 8 Q J C F X v z H G R i I u H v + / t 6 6 J e / r u / J r t W B 6 P 8 D p U D + A k V T 0 M I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 G u i d = " 2 7 e 0 5 7 e 9 - c 6 5 0 - 4 b 9 9 - 9 2 1 9 - 0 a 4 5 d 8 6 0 f 8 3 8 "   R e v = " 1 "   R e v G u i d = " 4 f 3 0 f 2 2 4 - 8 c 5 1 - 4 4 a 1 - a f 0 e - 0 e 6 e c 2 1 e 8 3 8 a " 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 2 0 1 9 - 0 4 - 2 8 T 2 1 : 1 6 : 4 4 . 2 3 8 7 3 6 7 - 0 5 : 0 0 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b l _ P E D I D O S , t b l _ C L I E N T E S , t b l _ P R O D U C T O S , t b l _ P A I S E S , t b l _ D E S C U E N T O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b l _ P R O D U C T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 I D _ P R O D U C T O S < / s t r i n g > < / k e y > < v a l u e > < i n t > 1 3 2 < / i n t > < / v a l u e > < / i t e m > < i t e m > < k e y > < s t r i n g > N O M B R E   P R O D U C T O < / s t r i n g > < / k e y > < v a l u e > < i n t > 1 6 3 < / i n t > < / v a l u e > < / i t e m > < i t e m > < k e y > < s t r i n g > P r e c i o   ( $   U S D ) < / s t r i n g > < / k e y > < v a l u e > < i n t > 1 2 3 < / i n t > < / v a l u e > < / i t e m > < / C o l u m n W i d t h s > < C o l u m n D i s p l a y I n d e x > < i t e m > < k e y > < s t r i n g > I D _ P R O D U C T O S < / s t r i n g > < / k e y > < v a l u e > < i n t > 0 < / i n t > < / v a l u e > < / i t e m > < i t e m > < k e y > < s t r i n g > N O M B R E   P R O D U C T O < / s t r i n g > < / k e y > < v a l u e > < i n t > 1 < / i n t > < / v a l u e > < / i t e m > < i t e m > < k e y > < s t r i n g > P r e c i o   ( $   U S D ) 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E9C4026A-41EC-4CB6-911D-EEEBAA10F57F}">
  <ds:schemaRefs/>
</ds:datastoreItem>
</file>

<file path=customXml/itemProps10.xml><?xml version="1.0" encoding="utf-8"?>
<ds:datastoreItem xmlns:ds="http://schemas.openxmlformats.org/officeDocument/2006/customXml" ds:itemID="{A19310F8-F5A0-436B-BE18-92107705DC32}">
  <ds:schemaRefs/>
</ds:datastoreItem>
</file>

<file path=customXml/itemProps11.xml><?xml version="1.0" encoding="utf-8"?>
<ds:datastoreItem xmlns:ds="http://schemas.openxmlformats.org/officeDocument/2006/customXml" ds:itemID="{9553FCF3-3A6B-4412-9068-0A12DD5ED8A0}">
  <ds:schemaRefs/>
</ds:datastoreItem>
</file>

<file path=customXml/itemProps12.xml><?xml version="1.0" encoding="utf-8"?>
<ds:datastoreItem xmlns:ds="http://schemas.openxmlformats.org/officeDocument/2006/customXml" ds:itemID="{EDF9D101-47EA-4082-8131-0CD1BC2A16F0}">
  <ds:schemaRefs/>
</ds:datastoreItem>
</file>

<file path=customXml/itemProps13.xml><?xml version="1.0" encoding="utf-8"?>
<ds:datastoreItem xmlns:ds="http://schemas.openxmlformats.org/officeDocument/2006/customXml" ds:itemID="{51B34054-56DB-4CAD-8D36-7304CE84123B}">
  <ds:schemaRefs/>
</ds:datastoreItem>
</file>

<file path=customXml/itemProps14.xml><?xml version="1.0" encoding="utf-8"?>
<ds:datastoreItem xmlns:ds="http://schemas.openxmlformats.org/officeDocument/2006/customXml" ds:itemID="{AC5DF142-4C97-4A9F-97D1-482325A761EC}">
  <ds:schemaRefs/>
</ds:datastoreItem>
</file>

<file path=customXml/itemProps15.xml><?xml version="1.0" encoding="utf-8"?>
<ds:datastoreItem xmlns:ds="http://schemas.openxmlformats.org/officeDocument/2006/customXml" ds:itemID="{EEF054BA-7272-4A57-BEA7-C6CEDA1CB19F}">
  <ds:schemaRefs/>
</ds:datastoreItem>
</file>

<file path=customXml/itemProps16.xml><?xml version="1.0" encoding="utf-8"?>
<ds:datastoreItem xmlns:ds="http://schemas.openxmlformats.org/officeDocument/2006/customXml" ds:itemID="{F4B200F6-53B9-4833-B731-AADB08B86288}">
  <ds:schemaRefs/>
</ds:datastoreItem>
</file>

<file path=customXml/itemProps17.xml><?xml version="1.0" encoding="utf-8"?>
<ds:datastoreItem xmlns:ds="http://schemas.openxmlformats.org/officeDocument/2006/customXml" ds:itemID="{9468B44F-20C6-419E-9FBB-1DA1D0AA82C9}">
  <ds:schemaRefs/>
</ds:datastoreItem>
</file>

<file path=customXml/itemProps18.xml><?xml version="1.0" encoding="utf-8"?>
<ds:datastoreItem xmlns:ds="http://schemas.openxmlformats.org/officeDocument/2006/customXml" ds:itemID="{1D16BF70-722B-47EA-A8C3-92B40D33CEA5}">
  <ds:schemaRefs/>
</ds:datastoreItem>
</file>

<file path=customXml/itemProps19.xml><?xml version="1.0" encoding="utf-8"?>
<ds:datastoreItem xmlns:ds="http://schemas.openxmlformats.org/officeDocument/2006/customXml" ds:itemID="{56DD8AA2-03C4-48E0-9287-CA66D7D6C91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A41C8705-5CB6-4107-A61D-27A291E1DD6F}">
  <ds:schemaRefs/>
</ds:datastoreItem>
</file>

<file path=customXml/itemProps20.xml><?xml version="1.0" encoding="utf-8"?>
<ds:datastoreItem xmlns:ds="http://schemas.openxmlformats.org/officeDocument/2006/customXml" ds:itemID="{E2DBFA39-0E01-44EC-A980-1907A9B60D1F}">
  <ds:schemaRefs/>
</ds:datastoreItem>
</file>

<file path=customXml/itemProps21.xml><?xml version="1.0" encoding="utf-8"?>
<ds:datastoreItem xmlns:ds="http://schemas.openxmlformats.org/officeDocument/2006/customXml" ds:itemID="{5155554A-EEAE-44D4-91F7-C8CD9A4F224D}">
  <ds:schemaRefs>
    <ds:schemaRef ds:uri="http://www.w3.org/2001/XMLSchema"/>
    <ds:schemaRef ds:uri="http://microsoft.data.visualization.engine.tours/1.0"/>
  </ds:schemaRefs>
</ds:datastoreItem>
</file>

<file path=customXml/itemProps22.xml><?xml version="1.0" encoding="utf-8"?>
<ds:datastoreItem xmlns:ds="http://schemas.openxmlformats.org/officeDocument/2006/customXml" ds:itemID="{0518C21F-7505-46CD-AAF0-5478673C6DDE}">
  <ds:schemaRefs/>
</ds:datastoreItem>
</file>

<file path=customXml/itemProps3.xml><?xml version="1.0" encoding="utf-8"?>
<ds:datastoreItem xmlns:ds="http://schemas.openxmlformats.org/officeDocument/2006/customXml" ds:itemID="{52D72EFD-5B46-44E3-AEA4-9FC839A7A98F}">
  <ds:schemaRefs/>
</ds:datastoreItem>
</file>

<file path=customXml/itemProps4.xml><?xml version="1.0" encoding="utf-8"?>
<ds:datastoreItem xmlns:ds="http://schemas.openxmlformats.org/officeDocument/2006/customXml" ds:itemID="{5193195F-AC5F-44DE-A150-7DB241388A57}">
  <ds:schemaRefs/>
</ds:datastoreItem>
</file>

<file path=customXml/itemProps5.xml><?xml version="1.0" encoding="utf-8"?>
<ds:datastoreItem xmlns:ds="http://schemas.openxmlformats.org/officeDocument/2006/customXml" ds:itemID="{DDD00A71-55FC-4B0C-81A2-EB6DF9E4802F}">
  <ds:schemaRefs/>
</ds:datastoreItem>
</file>

<file path=customXml/itemProps6.xml><?xml version="1.0" encoding="utf-8"?>
<ds:datastoreItem xmlns:ds="http://schemas.openxmlformats.org/officeDocument/2006/customXml" ds:itemID="{36AD419B-B654-449F-8856-C09BF9D1FF7D}">
  <ds:schemaRefs/>
</ds:datastoreItem>
</file>

<file path=customXml/itemProps7.xml><?xml version="1.0" encoding="utf-8"?>
<ds:datastoreItem xmlns:ds="http://schemas.openxmlformats.org/officeDocument/2006/customXml" ds:itemID="{EEEE52F1-62D5-4942-BF30-6173AC24EBB3}">
  <ds:schemaRefs/>
</ds:datastoreItem>
</file>

<file path=customXml/itemProps8.xml><?xml version="1.0" encoding="utf-8"?>
<ds:datastoreItem xmlns:ds="http://schemas.openxmlformats.org/officeDocument/2006/customXml" ds:itemID="{3B6B9415-3A36-45E0-9374-70F08E75F50D}">
  <ds:schemaRefs/>
</ds:datastoreItem>
</file>

<file path=customXml/itemProps9.xml><?xml version="1.0" encoding="utf-8"?>
<ds:datastoreItem xmlns:ds="http://schemas.openxmlformats.org/officeDocument/2006/customXml" ds:itemID="{FF9A576A-4ECB-40CB-9698-08852648C1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Hoja1</vt:lpstr>
      <vt:lpstr>PEDIDOS</vt:lpstr>
      <vt:lpstr>CLIENTES</vt:lpstr>
      <vt:lpstr>PRODUCTOS</vt:lpstr>
      <vt:lpstr>PAISES</vt:lpstr>
      <vt:lpstr>DESCUENTOS</vt:lpstr>
      <vt:lpstr>ID_CLIENTES</vt:lpstr>
      <vt:lpstr>ID_PAIS</vt:lpstr>
      <vt:lpstr>ID_PRODUCTOS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2016-12-27T20:27:00Z</dcterms:created>
  <dcterms:modified xsi:type="dcterms:W3CDTF">2019-05-19T02:14:35Z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23</vt:i4>
  </property>
</Properties>
</file>